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500" documentId="120_S{2AC9BD13-BADA-5192-A53E-5A8FF88502F6}" xr6:coauthVersionLast="47" xr6:coauthVersionMax="47" xr10:uidLastSave="{B2E93415-2FEE-4FCD-8DA4-DF2B61CC6E6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<sst xmlns="http://schemas.openxmlformats.org/spreadsheetml/2006/main" count="181520" uniqueCount="39136">
  <si>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</si>
  <si>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</si>
  <si>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</si>
  <si>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</si>
  <si>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</si>
  <si>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</si>
  <si>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</si>
  <si>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</si>
  <si>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</si>
  <si>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</si>
  <si>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</si>
  <si>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</si>
  <si>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</si>
  <si>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</si>
  <si>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</si>
  <si>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</si>
  <si>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</si>
  <si>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</si>
  <si>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</si>
  <si>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</si>
  <si>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</si>
  <si>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</si>
  <si>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</si>
  <si>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</si>
  <si>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</si>
  <si>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</si>
  <si>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</si>
  <si>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</si>
  <si>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</si>
  <si>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</si>
  <si>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</si>
  <si>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</si>
  <si>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</si>
  <si>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</si>
  <si>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</si>
  <si>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</si>
  <si>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</si>
  <si>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</si>
  <si>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</si>
  <si>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</si>
  <si>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</si>
  <si>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</si>
  <si>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</si>
  <si>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</si>
  <si>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</si>
  <si>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</si>
  <si>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</si>
  <si>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</si>
  <si>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</si>
  <si>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</si>
  <si>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</si>
  <si>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</si>
  <si>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</si>
  <si>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</si>
  <si>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</si>
  <si>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</si>
  <si>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</si>
  <si>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</si>
  <si>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</si>
  <si>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</si>
  <si>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</si>
  <si>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</si>
  <si>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</si>
  <si>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</si>
  <si>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</si>
  <si>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</si>
  <si>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</si>
  <si>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</si>
  <si>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</si>
  <si>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</si>
  <si>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</si>
  <si>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</si>
  <si>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</si>
  <si>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</si>
  <si>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</si>
  <si>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</si>
  <si>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</si>
  <si>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</si>
  <si>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</si>
  <si>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</si>
  <si>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</si>
  <si>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</si>
  <si>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</si>
  <si>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</si>
  <si>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</si>
  <si>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</si>
  <si>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</si>
  <si>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</si>
  <si>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</si>
  <si>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</si>
  <si>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</si>
  <si>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</si>
  <si>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</si>
  <si>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</si>
  <si>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</si>
  <si>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</si>
  <si>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</si>
  <si>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</si>
  <si>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</si>
  <si>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</si>
  <si>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</si>
  <si>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</si>
  <si>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</si>
  <si>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</si>
  <si>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</si>
  <si>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</si>
  <si>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</si>
  <si>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</si>
  <si>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</si>
  <si>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</si>
  <si>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</si>
  <si>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</si>
  <si>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</si>
  <si>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</si>
  <si>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</si>
  <si>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</si>
  <si>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</si>
  <si>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</si>
  <si>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</si>
  <si>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</si>
  <si>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</si>
  <si>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</si>
  <si>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</si>
  <si>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</si>
  <si>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</si>
  <si>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</si>
  <si>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</si>
  <si>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</si>
  <si>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</si>
  <si>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</si>
  <si>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</si>
  <si>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</si>
  <si>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</si>
  <si>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</si>
  <si>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</si>
  <si>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</si>
  <si>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</si>
  <si>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</si>
  <si>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</si>
  <si>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</si>
  <si>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</si>
  <si>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</si>
  <si>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</si>
  <si>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</si>
  <si>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</si>
  <si>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</si>
  <si>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</si>
  <si>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</si>
  <si>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</si>
  <si>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</si>
  <si>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</si>
  <si>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</si>
  <si>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</si>
  <si>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</si>
  <si>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</si>
  <si>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</si>
  <si>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</si>
  <si>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</si>
  <si>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</si>
  <si>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</si>
  <si>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</si>
  <si>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</si>
  <si>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</si>
  <si>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</si>
  <si>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</si>
  <si>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</si>
  <si>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</si>
  <si>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</si>
  <si>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</si>
  <si>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</si>
  <si>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</si>
  <si>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</si>
  <si>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</si>
  <si>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</si>
  <si>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</si>
  <si>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</si>
  <si>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</si>
  <si>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</si>
  <si>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</si>
  <si>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</si>
  <si>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</si>
  <si>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</si>
  <si>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</si>
  <si>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</si>
  <si>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</si>
  <si>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</si>
  <si>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</si>
  <si>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</si>
  <si>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</si>
  <si>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</si>
  <si>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</si>
  <si>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</si>
  <si>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</si>
  <si>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</si>
  <si>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</si>
  <si>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</si>
  <si>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</si>
  <si>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</si>
  <si>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</si>
  <si>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</si>
  <si>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</si>
  <si>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</si>
  <si>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</si>
  <si>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</si>
  <si>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</si>
  <si>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</si>
  <si>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</si>
  <si>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</si>
  <si>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</si>
  <si>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</si>
  <si>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</si>
  <si>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</si>
  <si>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</si>
  <si>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</si>
  <si>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</si>
  <si>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</si>
  <si>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</si>
  <si>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</si>
  <si>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</si>
  <si>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</si>
  <si>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</si>
  <si>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</si>
  <si>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</si>
  <si>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</si>
  <si>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</si>
  <si>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</si>
  <si>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</si>
  <si>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</si>
  <si>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</si>
  <si>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</si>
  <si>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</si>
  <si>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</si>
  <si>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</si>
  <si>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</si>
  <si>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</si>
  <si>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</si>
  <si>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</si>
  <si>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</si>
  <si>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</si>
  <si>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</si>
  <si>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</si>
  <si>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</si>
  <si>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</si>
  <si>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</si>
  <si>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</si>
  <si>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</si>
  <si>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</si>
  <si>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</si>
  <si>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</si>
  <si>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</si>
  <si>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</si>
  <si>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</si>
  <si>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</si>
  <si>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</si>
  <si>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</si>
  <si>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</si>
  <si>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</si>
  <si>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</si>
  <si>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</si>
  <si>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</si>
  <si>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</si>
  <si>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</si>
  <si>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</si>
  <si>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</si>
  <si>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</si>
  <si>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</si>
  <si>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</si>
  <si>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</si>
  <si>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</si>
  <si>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</si>
  <si>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</si>
  <si>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</si>
  <si>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</si>
  <si>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</si>
  <si>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</si>
  <si>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</si>
  <si>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</si>
  <si>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</si>
  <si>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</si>
  <si>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</si>
  <si>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</si>
  <si>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</si>
  <si>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</si>
  <si>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</si>
  <si>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</si>
  <si>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</si>
  <si>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</si>
  <si>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</si>
  <si>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</si>
  <si>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</si>
  <si>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</si>
  <si>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</si>
  <si>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</si>
  <si>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</si>
  <si>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</si>
  <si>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</si>
  <si>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</si>
  <si>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</si>
  <si>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</si>
  <si>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</si>
  <si>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</si>
  <si>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</si>
  <si>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</si>
  <si>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</si>
  <si>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</si>
  <si>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</si>
  <si>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</si>
  <si>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</si>
  <si>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</si>
  <si>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</si>
  <si>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</si>
  <si>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</si>
  <si>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</si>
  <si>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</si>
  <si>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</si>
  <si>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</si>
  <si>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</si>
  <si>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</si>
  <si>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</si>
  <si>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</si>
  <si>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</si>
  <si>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</si>
  <si>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</si>
  <si>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</si>
  <si>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</si>
  <si>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</si>
  <si>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</si>
  <si>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</si>
  <si>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</si>
  <si>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</si>
  <si>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</si>
  <si>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</si>
  <si>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</si>
  <si>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</si>
  <si>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</si>
  <si>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</si>
  <si>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</si>
  <si>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</si>
  <si>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</si>
  <si>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</si>
  <si>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</si>
  <si>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</si>
  <si>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</si>
  <si>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</si>
  <si>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</si>
  <si>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</si>
  <si>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</si>
  <si>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</si>
  <si>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</si>
  <si>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</si>
  <si>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</si>
  <si>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</si>
  <si>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</si>
  <si>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</si>
  <si>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</si>
  <si>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</si>
  <si>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</si>
  <si>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</si>
  <si>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</si>
  <si>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</si>
  <si>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</si>
  <si>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</si>
  <si>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</si>
  <si>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</si>
  <si>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</si>
  <si>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</si>
  <si>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</si>
  <si>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</si>
  <si>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</si>
  <si>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</si>
  <si>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</si>
  <si>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</si>
  <si>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</si>
  <si>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</si>
  <si>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</si>
  <si>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</si>
  <si>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</si>
  <si>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</si>
  <si>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</si>
  <si>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</si>
  <si>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</si>
  <si>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</si>
  <si>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</si>
  <si>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</si>
  <si>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</si>
  <si>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</si>
  <si>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</si>
  <si>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</si>
  <si>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</si>
  <si>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</si>
  <si>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</si>
  <si>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</si>
  <si>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</si>
  <si>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</si>
  <si>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</si>
  <si>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</si>
  <si>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</si>
  <si>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</si>
  <si>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</si>
  <si>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</si>
  <si>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</si>
  <si>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</si>
  <si>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</si>
  <si>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</si>
  <si>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</si>
  <si>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</si>
  <si>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</si>
  <si>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</si>
  <si>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</si>
  <si>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</si>
  <si>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</si>
  <si>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</si>
  <si>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</si>
  <si>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</si>
  <si>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</si>
  <si>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</si>
  <si>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</si>
  <si>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</si>
  <si>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</si>
  <si>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</si>
  <si>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</si>
  <si>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</si>
  <si>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</si>
  <si>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</si>
  <si>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</si>
  <si>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</si>
  <si>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</si>
  <si>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</si>
  <si>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</si>
  <si>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</si>
  <si>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</si>
  <si>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</si>
  <si>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</si>
  <si>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</si>
  <si>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</si>
  <si>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</si>
  <si>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</si>
  <si>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</si>
  <si>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</si>
  <si>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</si>
  <si>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</si>
  <si>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</si>
  <si>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</si>
  <si>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</si>
  <si>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</si>
  <si>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</si>
  <si>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</si>
  <si>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</si>
  <si>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</si>
  <si>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</si>
  <si>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</si>
  <si>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</si>
  <si>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</si>
  <si>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</si>
  <si>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</si>
  <si>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</si>
  <si>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</si>
  <si>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</si>
  <si>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</si>
  <si>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</si>
  <si>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</si>
  <si>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</si>
  <si>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</si>
  <si>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</si>
  <si>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</si>
  <si>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</si>
  <si>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</si>
  <si>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</si>
  <si>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</si>
  <si>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</si>
  <si>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</si>
  <si>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</si>
  <si>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</si>
  <si>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</si>
  <si>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</si>
  <si>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</si>
  <si>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</si>
  <si>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</si>
  <si>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</si>
  <si>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</si>
  <si>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</si>
  <si>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</si>
  <si>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</si>
  <si>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</si>
  <si>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</si>
  <si>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</si>
  <si>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</si>
  <si>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</si>
  <si>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</si>
  <si>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</si>
  <si>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</si>
  <si>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</si>
  <si>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</si>
  <si>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</si>
  <si>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</si>
  <si>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</si>
  <si>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</si>
  <si>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</si>
  <si>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</si>
  <si>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</si>
  <si>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</si>
  <si>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</si>
  <si>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</si>
  <si>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</si>
  <si>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</si>
  <si>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</si>
  <si>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</si>
  <si>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</si>
  <si>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</si>
  <si>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</si>
  <si>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</si>
  <si>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</si>
  <si>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</si>
  <si>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</si>
  <si>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</si>
  <si>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</si>
  <si>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</si>
  <si>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</si>
  <si>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</si>
  <si>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</si>
  <si>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</si>
  <si>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</si>
  <si>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</si>
  <si>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</si>
  <si>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</si>
  <si>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</si>
  <si>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</si>
  <si>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</si>
  <si>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</si>
  <si>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</si>
  <si>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</si>
  <si>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</si>
  <si>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</si>
  <si>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</si>
  <si>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</si>
  <si>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</si>
  <si>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</si>
  <si>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</si>
  <si>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</si>
  <si>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</si>
  <si>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</si>
  <si>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</si>
  <si>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</si>
  <si>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</si>
  <si>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</si>
  <si>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</si>
  <si>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</si>
  <si>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</si>
  <si>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</si>
  <si>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</si>
  <si>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</si>
  <si>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</si>
  <si>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</si>
  <si>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</si>
  <si>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</si>
  <si>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</si>
  <si>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</si>
  <si>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</si>
  <si>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</si>
  <si>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</si>
  <si>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</si>
  <si>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</si>
  <si>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</si>
  <si>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</si>
  <si>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</si>
  <si>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</si>
  <si>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</si>
  <si>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</si>
  <si>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</si>
  <si>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</si>
  <si>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</si>
  <si>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</si>
  <si>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</si>
  <si>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</si>
  <si>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</si>
  <si>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</si>
  <si>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</si>
  <si>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</si>
  <si>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</si>
  <si>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</si>
  <si>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</si>
  <si>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</si>
  <si>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</si>
  <si>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</si>
  <si>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</si>
  <si>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</si>
  <si>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</si>
  <si>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</si>
  <si>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</si>
  <si>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</si>
  <si>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</si>
  <si>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</si>
  <si>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</si>
  <si>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</si>
  <si>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</si>
  <si>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</si>
  <si>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</si>
  <si>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</si>
  <si>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</si>
  <si>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</si>
  <si>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</si>
  <si>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</si>
  <si>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</si>
  <si>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</si>
  <si>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</si>
  <si>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</si>
  <si>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</si>
  <si>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</si>
  <si>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</si>
  <si>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</si>
  <si>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</si>
  <si>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</si>
  <si>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</si>
  <si>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</si>
  <si>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</si>
  <si>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</si>
  <si>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</si>
  <si>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</si>
  <si>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</si>
  <si>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</si>
  <si>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</si>
  <si>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</si>
  <si>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</si>
  <si>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</si>
  <si>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</si>
  <si>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</si>
  <si>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</si>
  <si>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</si>
  <si>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</si>
  <si>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</si>
  <si>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</si>
  <si>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</si>
  <si>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</si>
  <si>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</si>
  <si>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</si>
  <si>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</si>
  <si>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</si>
  <si>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</si>
  <si>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</si>
  <si>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</si>
  <si>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</si>
  <si>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</si>
  <si>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</si>
  <si>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</si>
  <si>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</si>
  <si>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</si>
  <si>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</si>
  <si>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</si>
  <si>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</si>
  <si>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</si>
  <si>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</si>
  <si>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</si>
  <si>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</si>
  <si>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</si>
  <si>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</si>
  <si>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</si>
  <si>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</si>
  <si>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</si>
  <si>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</si>
  <si>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</si>
  <si>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</si>
  <si>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</si>
  <si>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</si>
  <si>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</si>
  <si>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</si>
  <si>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</si>
  <si>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</si>
  <si>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</si>
  <si>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</si>
  <si>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</si>
  <si>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</si>
  <si>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</si>
  <si>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</si>
  <si>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</si>
  <si>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</si>
  <si>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</si>
  <si>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</si>
  <si>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</si>
  <si>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</si>
  <si>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</si>
  <si>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</si>
  <si>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</si>
  <si>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</si>
  <si>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</si>
  <si>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</si>
  <si>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</si>
  <si>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</si>
  <si>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</si>
  <si>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</si>
  <si>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</si>
  <si>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</si>
  <si>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</si>
  <si>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</si>
  <si>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</si>
  <si>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</si>
  <si>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</si>
  <si>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</si>
  <si>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</si>
  <si>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</si>
  <si>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</si>
  <si>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</si>
  <si>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</si>
  <si>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</si>
  <si>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</si>
  <si>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</si>
  <si>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</si>
  <si>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</si>
  <si>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</si>
  <si>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</si>
  <si>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</si>
  <si>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</si>
  <si>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</si>
  <si>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</si>
  <si>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</si>
  <si>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</si>
  <si>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</si>
  <si>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</si>
  <si>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</si>
  <si>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</si>
  <si>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</si>
  <si>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</si>
  <si>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</si>
  <si>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</si>
  <si>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</si>
  <si>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</si>
  <si>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</si>
  <si>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</si>
  <si>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</si>
  <si>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</si>
  <si>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</si>
  <si>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</si>
  <si>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</si>
  <si>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</si>
  <si>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</si>
  <si>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</si>
  <si>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</si>
  <si>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</si>
  <si>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</si>
  <si>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</si>
  <si>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</si>
  <si>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</si>
  <si>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</si>
  <si>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</si>
  <si>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</si>
  <si>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</si>
  <si>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</si>
  <si>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</si>
  <si>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</si>
  <si>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</si>
  <si>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</si>
  <si>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</si>
  <si>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</si>
  <si>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</si>
  <si>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</si>
  <si>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</si>
  <si>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</si>
  <si>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</si>
  <si>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</si>
  <si>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</si>
  <si>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</si>
  <si>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</si>
  <si>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</si>
  <si>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</si>
  <si>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</si>
  <si>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</si>
  <si>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</si>
  <si>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</si>
  <si>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</si>
  <si>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</si>
  <si>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</si>
  <si>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</si>
  <si>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</si>
  <si>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</si>
  <si>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</si>
  <si>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</si>
  <si>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</si>
  <si>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</si>
  <si>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</si>
  <si>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</si>
  <si>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</si>
  <si>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</si>
  <si>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</si>
  <si>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</si>
  <si>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</si>
  <si>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</si>
  <si>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</si>
  <si>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</si>
  <si>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</si>
  <si>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</si>
  <si>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</si>
  <si>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</si>
  <si>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</si>
  <si>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</si>
  <si>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</si>
  <si>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</si>
  <si>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</si>
  <si>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</si>
  <si>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</si>
  <si>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</si>
  <si>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</si>
  <si>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</si>
  <si>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</si>
  <si>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</si>
  <si>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</si>
  <si>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</si>
  <si>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</si>
  <si>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</si>
  <si>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</si>
  <si>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</si>
  <si>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</si>
  <si>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</si>
  <si>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</si>
  <si>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</si>
  <si>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</si>
  <si>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</si>
  <si>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</si>
  <si>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</si>
  <si>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</si>
  <si>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</si>
  <si>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</si>
  <si>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</si>
  <si>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</si>
  <si>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</si>
  <si>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</si>
  <si>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</si>
  <si>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</si>
  <si>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</si>
  <si>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</si>
  <si>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</si>
  <si>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</si>
  <si>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</si>
  <si>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</si>
  <si>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</si>
  <si>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</si>
  <si>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</si>
  <si>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</si>
  <si>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</si>
  <si>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</si>
  <si>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</si>
  <si>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</si>
  <si>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</si>
  <si>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</si>
  <si>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</si>
  <si>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</si>
  <si>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</si>
  <si>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</si>
  <si>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</si>
  <si>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</si>
  <si>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</si>
  <si>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</si>
  <si>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</si>
  <si>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</si>
  <si>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</si>
  <si>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</si>
  <si>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</si>
  <si>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</si>
  <si>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</si>
  <si>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</si>
  <si>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</si>
  <si>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</si>
  <si>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</si>
  <si>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</si>
  <si>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</si>
  <si>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</si>
  <si>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</si>
  <si>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</si>
  <si>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</si>
  <si>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</si>
  <si>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</si>
  <si>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</si>
  <si>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</si>
  <si>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</si>
  <si>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</si>
  <si>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</si>
  <si>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</si>
  <si>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</si>
  <si>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</si>
  <si>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</si>
  <si>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</si>
  <si>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</si>
  <si>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</si>
  <si>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</si>
  <si>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</si>
  <si>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</si>
  <si>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</si>
  <si>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</si>
  <si>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</si>
  <si>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</si>
  <si>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</si>
  <si>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</si>
  <si>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</si>
  <si>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</si>
  <si>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</si>
  <si>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</si>
  <si>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</si>
  <si>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</si>
  <si>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</si>
  <si>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</si>
  <si>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</si>
  <si>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</si>
  <si>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</si>
  <si>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</si>
  <si>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</si>
  <si>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</si>
  <si>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</si>
  <si>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</si>
  <si>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</si>
  <si>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</si>
  <si>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</si>
  <si>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</si>
  <si>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</si>
  <si>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</si>
  <si>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</si>
  <si>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</si>
  <si>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</si>
  <si>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</si>
  <si>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</si>
  <si>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</si>
  <si>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</si>
  <si>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</si>
  <si>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</si>
  <si>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</si>
  <si>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</si>
  <si>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</si>
  <si>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</si>
  <si>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</si>
  <si>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</si>
  <si>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</si>
  <si>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</si>
  <si>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</si>
  <si>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</si>
  <si>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</si>
  <si>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</si>
  <si>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</si>
  <si>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</si>
  <si>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</si>
  <si>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</si>
  <si>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</si>
  <si>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</si>
  <si>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</si>
  <si>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</si>
  <si>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</si>
  <si>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</si>
  <si>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</si>
  <si>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</si>
  <si>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</si>
  <si>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</si>
  <si>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</si>
  <si>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</si>
  <si>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</si>
  <si>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</si>
  <si>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</si>
  <si>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</si>
  <si>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</si>
  <si>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</si>
  <si>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</si>
  <si>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</si>
  <si>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</si>
  <si>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</si>
  <si>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</si>
  <si>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</si>
  <si>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</si>
  <si>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</si>
  <si>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</si>
  <si>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</si>
  <si>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</si>
  <si>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</si>
  <si>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</si>
  <si>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</si>
  <si>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</si>
  <si>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</si>
  <si>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</si>
  <si>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</si>
  <si>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</si>
  <si>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</si>
  <si>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</si>
  <si>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</si>
  <si>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</si>
  <si>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</si>
  <si>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</si>
  <si>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</si>
  <si>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</si>
  <si>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</si>
  <si>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</si>
  <si>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</si>
  <si>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</si>
  <si>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</si>
  <si>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</si>
  <si>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</si>
  <si>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</si>
  <si>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</si>
  <si>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</si>
  <si>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</si>
  <si>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</si>
  <si>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</si>
  <si>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</si>
  <si>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</si>
  <si>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</si>
  <si>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</si>
  <si>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</si>
  <si>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</si>
  <si>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</si>
  <si>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</si>
  <si>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</si>
  <si>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</si>
  <si>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</si>
  <si>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</si>
  <si>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</si>
  <si>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</si>
  <si>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</si>
  <si>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</si>
  <si>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</si>
  <si>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</si>
  <si>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</si>
  <si>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</si>
  <si>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</si>
  <si>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</si>
  <si>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</si>
  <si>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</si>
  <si>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</si>
  <si>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</si>
  <si>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</si>
  <si>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</si>
  <si>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</si>
  <si>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</si>
  <si>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</si>
  <si>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</si>
  <si>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</si>
  <si>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</si>
  <si>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</si>
  <si>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</si>
  <si>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</si>
  <si>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</si>
  <si>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</si>
  <si>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</si>
  <si>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</si>
  <si>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</si>
  <si>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</si>
  <si>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</si>
  <si>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</si>
  <si>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</si>
  <si>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</si>
  <si>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</si>
  <si>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</si>
  <si>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</si>
  <si>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</si>
  <si>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</si>
  <si>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</si>
  <si>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</si>
  <si>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</si>
  <si>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</si>
  <si>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</si>
  <si>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</si>
  <si>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</si>
  <si>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</si>
  <si>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</si>
  <si>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</si>
  <si>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</si>
  <si>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</si>
  <si>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</si>
  <si>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</si>
  <si>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</si>
  <si>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</si>
  <si>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</si>
  <si>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</si>
  <si>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</si>
  <si>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</si>
  <si>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</si>
  <si>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</si>
  <si>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</si>
  <si>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</si>
  <si>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</si>
  <si>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</si>
  <si>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</si>
  <si>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</si>
  <si>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</si>
  <si>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</si>
  <si>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</si>
  <si>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</si>
  <si>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</si>
  <si>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</si>
  <si>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</si>
  <si>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</si>
  <si>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</si>
  <si>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</si>
  <si>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</si>
  <si>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</si>
  <si>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</si>
  <si>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</si>
  <si>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</si>
  <si>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</si>
  <si>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</si>
  <si>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</si>
  <si>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</si>
  <si>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</si>
  <si>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</si>
  <si>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</si>
  <si>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</si>
  <si>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</si>
  <si>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</si>
  <si>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</si>
  <si>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</si>
  <si>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</si>
  <si>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</si>
  <si>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</si>
  <si>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</si>
  <si>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</si>
  <si>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</si>
  <si>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</si>
  <si>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</si>
  <si>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</si>
  <si>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</si>
  <si>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</si>
  <si>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</si>
  <si>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</si>
  <si>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</si>
  <si>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</si>
  <si>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</si>
  <si>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</si>
  <si>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</si>
  <si>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</si>
  <si>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</si>
  <si>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</si>
  <si>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</si>
  <si>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</si>
  <si>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</si>
  <si>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</si>
  <si>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</si>
  <si>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</si>
  <si>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</si>
  <si>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</si>
  <si>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</si>
  <si>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</si>
  <si>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</si>
  <si>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</si>
  <si>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</si>
  <si>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</si>
  <si>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</si>
  <si>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</si>
  <si>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</si>
  <si>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</si>
  <si>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</si>
  <si>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</si>
  <si>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</si>
  <si>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</si>
  <si>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</si>
  <si>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</si>
  <si>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</si>
  <si>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</si>
  <si>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</si>
  <si>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</si>
  <si>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</si>
  <si>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</si>
  <si>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</si>
  <si>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</si>
  <si>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</si>
  <si>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</si>
  <si>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</si>
  <si>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</si>
  <si>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</si>
  <si>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</si>
  <si>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</si>
  <si>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</si>
  <si>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</si>
  <si>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</si>
  <si>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</si>
  <si>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</si>
  <si>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</si>
  <si>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</si>
  <si>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</si>
  <si>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</si>
  <si>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</si>
  <si>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</si>
  <si>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</si>
  <si>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</si>
  <si>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</si>
  <si>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</si>
  <si>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</si>
  <si>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</si>
  <si>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</si>
  <si>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</si>
  <si>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</si>
  <si>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</si>
  <si>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</si>
  <si>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</si>
  <si>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</si>
  <si>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</si>
  <si>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</si>
  <si>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</si>
  <si>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</si>
  <si>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</si>
  <si>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</si>
  <si>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</si>
  <si>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</si>
  <si>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</si>
  <si>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</si>
  <si>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</si>
  <si>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</si>
  <si>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</si>
  <si>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</si>
  <si>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</si>
  <si>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</si>
  <si>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</si>
  <si>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</si>
  <si>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</si>
  <si>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</si>
  <si>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</si>
  <si>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</si>
  <si>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</si>
  <si>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</si>
  <si>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</si>
  <si>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</si>
  <si>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</si>
  <si>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</si>
  <si>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</si>
  <si>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</si>
  <si>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</si>
  <si>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</si>
  <si>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</si>
  <si>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</si>
  <si>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</si>
  <si>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</si>
  <si>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</si>
  <si>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</si>
  <si>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</si>
  <si>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</si>
  <si>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</si>
  <si>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</si>
  <si>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</si>
  <si>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</si>
  <si>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</si>
  <si>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</si>
  <si>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</si>
  <si>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</si>
  <si>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</si>
  <si>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</si>
  <si>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</si>
  <si>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</si>
  <si>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</si>
  <si>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</si>
  <si>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</si>
  <si>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</si>
  <si>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</si>
  <si>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</si>
  <si>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</si>
  <si>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</si>
  <si>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</si>
  <si>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</si>
  <si>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</si>
  <si>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</si>
  <si>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</si>
  <si>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</si>
  <si>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</si>
  <si>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</si>
  <si>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</si>
  <si>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</si>
  <si>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</si>
  <si>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</si>
  <si>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</si>
  <si>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</si>
  <si>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</si>
  <si>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</si>
  <si>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</si>
  <si>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</si>
  <si>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</si>
  <si>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</si>
  <si>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</si>
  <si>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</si>
  <si>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</si>
  <si>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</si>
  <si>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</si>
  <si>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</si>
  <si>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</si>
  <si>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</si>
  <si>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</si>
  <si>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</si>
  <si>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</si>
  <si>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</si>
  <si>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</si>
  <si>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</si>
  <si>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</si>
  <si>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</si>
  <si>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</si>
  <si>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</si>
  <si>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</si>
  <si>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</si>
  <si>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</si>
  <si>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</si>
  <si>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</si>
  <si>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</si>
  <si>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</si>
  <si>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</si>
  <si>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</si>
  <si>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</si>
  <si>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</si>
  <si>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</si>
  <si>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</si>
  <si>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</si>
  <si>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</si>
  <si>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</si>
  <si>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</si>
  <si>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</si>
  <si>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</si>
  <si>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</si>
  <si>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</si>
  <si>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</si>
  <si>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</si>
  <si>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</si>
  <si>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</si>
  <si>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</si>
  <si>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</si>
  <si>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</si>
  <si>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</si>
  <si>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</si>
  <si>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</si>
  <si>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</si>
  <si>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</si>
  <si>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</si>
  <si>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</si>
  <si>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</si>
  <si>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</si>
  <si>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</si>
  <si>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</si>
  <si>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</si>
  <si>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</si>
  <si>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</si>
  <si>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</si>
  <si>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</si>
  <si>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</si>
  <si>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</si>
  <si>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</si>
  <si>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</si>
  <si>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</si>
  <si>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</si>
  <si>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</si>
  <si>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</si>
  <si>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</si>
  <si>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</si>
  <si>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</si>
  <si>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</si>
  <si>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</si>
  <si>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</si>
  <si>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</si>
  <si>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</si>
  <si>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</si>
  <si>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</si>
  <si>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</si>
  <si>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</si>
  <si>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</si>
  <si>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</si>
  <si>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</si>
  <si>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</si>
  <si>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</si>
  <si>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</si>
  <si>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</si>
  <si>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</si>
  <si>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</si>
  <si>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</si>
  <si>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</si>
  <si>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</si>
  <si>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</si>
  <si>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</si>
  <si>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</si>
  <si>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</si>
  <si>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</si>
  <si>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</si>
  <si>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</si>
  <si>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</si>
  <si>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</si>
  <si>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</si>
  <si>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</si>
  <si>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</si>
  <si>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</si>
  <si>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</si>
  <si>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</si>
  <si>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</si>
  <si>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</si>
  <si>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</si>
  <si>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</si>
  <si>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</si>
  <si>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</si>
  <si>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</si>
  <si>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</si>
  <si>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</si>
  <si>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</si>
  <si>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</si>
  <si>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</si>
  <si>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</si>
  <si>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</si>
  <si>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</si>
  <si>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</si>
  <si>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</si>
  <si>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</si>
  <si>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</si>
  <si>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</si>
  <si>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</si>
  <si>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</si>
  <si>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</si>
  <si>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</si>
  <si>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</si>
  <si>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</si>
  <si>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</si>
  <si>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</si>
  <si>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</si>
  <si>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</si>
  <si>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</si>
  <si>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</si>
  <si>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</si>
  <si>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</si>
  <si>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</si>
  <si>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</si>
  <si>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</si>
  <si>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</si>
  <si>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</si>
  <si>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</si>
  <si>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</si>
  <si>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</si>
  <si>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</si>
  <si>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</si>
  <si>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</si>
  <si>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</si>
  <si>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</si>
  <si>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</si>
  <si>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</si>
  <si>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</si>
  <si>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</si>
  <si>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</si>
  <si>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</si>
  <si>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</si>
  <si>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</si>
  <si>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</si>
  <si>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</si>
  <si>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</si>
  <si>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</si>
  <si>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</si>
  <si>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</si>
  <si>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</si>
  <si>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</si>
  <si>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</si>
  <si>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</si>
  <si>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</si>
  <si>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</si>
  <si>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</si>
  <si>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</si>
  <si>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</si>
  <si>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</si>
  <si>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</si>
  <si>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</si>
  <si>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</si>
  <si>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</si>
  <si>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</si>
  <si>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</si>
  <si>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</si>
  <si>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</si>
  <si>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</si>
  <si>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</si>
  <si>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</si>
  <si>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</si>
  <si>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</si>
  <si>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</si>
  <si>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</si>
  <si>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</si>
  <si>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</si>
  <si>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</si>
  <si>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</si>
  <si>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</si>
  <si>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</si>
  <si>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</si>
  <si>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</si>
  <si>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</si>
  <si>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</si>
  <si>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</si>
  <si>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</si>
  <si>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</si>
  <si>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</si>
  <si>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</si>
  <si>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</si>
  <si>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</si>
  <si>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</si>
  <si>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</si>
  <si>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</si>
  <si>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</si>
  <si>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</si>
  <si>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</si>
  <si>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</si>
  <si>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</si>
  <si>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</si>
  <si>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</si>
  <si>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</si>
  <si>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</si>
  <si>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</si>
  <si>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</si>
  <si>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</si>
  <si>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</si>
  <si>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</si>
  <si>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</si>
  <si>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</si>
  <si>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</si>
  <si>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</si>
  <si>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</si>
  <si>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</si>
  <si>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</si>
  <si>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</si>
  <si>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</si>
  <si>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</si>
  <si>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</si>
  <si>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</si>
  <si>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</si>
  <si>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</si>
  <si>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</si>
  <si>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</si>
  <si>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</si>
  <si>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</si>
  <si>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</si>
  <si>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</si>
  <si>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</si>
  <si>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</si>
  <si>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</si>
  <si>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</si>
  <si>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</si>
  <si>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</si>
  <si>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</si>
  <si>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</si>
  <si>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</si>
  <si>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</si>
  <si>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</si>
  <si>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</si>
  <si>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</si>
  <si>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</si>
  <si>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</si>
  <si>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</si>
  <si>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</si>
  <si>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</si>
  <si>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</si>
  <si>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</si>
  <si>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</si>
  <si>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</si>
  <si>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</si>
  <si>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</si>
  <si>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</si>
  <si>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</si>
  <si>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</si>
  <si>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</si>
  <si>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</si>
  <si>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</si>
  <si>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</si>
  <si>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</si>
  <si>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</si>
  <si>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</si>
  <si>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</si>
  <si>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</si>
  <si>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</si>
  <si>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</si>
  <si>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</si>
  <si>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</si>
  <si>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</si>
  <si>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</si>
  <si>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</si>
  <si>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</si>
  <si>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</si>
  <si>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</si>
  <si>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</si>
  <si>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</si>
  <si>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</si>
  <si>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</si>
  <si>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</si>
  <si>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</si>
  <si>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</si>
  <si>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</si>
  <si>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</si>
  <si>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</si>
  <si>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</si>
  <si>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</si>
  <si>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</si>
  <si>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</si>
  <si>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</si>
  <si>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</si>
  <si>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</si>
  <si>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</si>
  <si>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</si>
  <si>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</si>
  <si>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</si>
  <si>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</si>
  <si>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</si>
  <si>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</si>
  <si>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</si>
  <si>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</si>
  <si>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</si>
  <si>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</si>
  <si>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</si>
  <si>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</si>
  <si>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</si>
  <si>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</si>
  <si>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</si>
  <si>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</si>
  <si>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</si>
  <si>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</si>
  <si>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</si>
  <si>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</si>
  <si>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</si>
  <si>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</si>
  <si>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</si>
  <si>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</si>
  <si>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</si>
  <si>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</si>
  <si>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</si>
  <si>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</si>
  <si>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</si>
  <si>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</si>
  <si>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</si>
  <si>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</si>
  <si>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</si>
  <si>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</si>
  <si>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</si>
  <si>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</si>
  <si>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</si>
  <si>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</si>
  <si>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</si>
  <si>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</si>
  <si>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</si>
  <si>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</si>
  <si>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</si>
  <si>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</si>
  <si>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</si>
  <si>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</si>
  <si>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</si>
  <si>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</si>
  <si>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</si>
  <si>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</si>
  <si>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</si>
  <si>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</si>
  <si>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</si>
  <si>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</si>
  <si>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</si>
  <si>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</si>
  <si>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</si>
  <si>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</si>
  <si>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</si>
  <si>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</si>
  <si>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</si>
  <si>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</si>
  <si>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</si>
  <si>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</si>
  <si>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</si>
  <si>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</si>
  <si>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</si>
  <si>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</si>
  <si>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</si>
  <si>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</si>
  <si>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</si>
  <si>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</si>
  <si>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</si>
  <si>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</si>
  <si>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</si>
  <si>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</si>
  <si>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</si>
  <si>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</si>
  <si>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</si>
  <si>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</si>
  <si>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</si>
  <si>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</si>
  <si>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</si>
  <si>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</si>
  <si>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</si>
  <si>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</si>
  <si>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</si>
  <si>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</si>
  <si>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</si>
  <si>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</si>
  <si>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</si>
  <si>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</si>
  <si>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</si>
  <si>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</si>
  <si>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</si>
  <si>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</si>
  <si>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</si>
  <si>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</si>
  <si>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</si>
  <si>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</si>
  <si>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</si>
  <si>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</si>
  <si>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</si>
  <si>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</si>
  <si>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</si>
  <si>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</si>
  <si>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</si>
  <si>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</si>
  <si>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</si>
  <si>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</si>
  <si>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</si>
  <si>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</si>
  <si>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</si>
  <si>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</si>
  <si>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</si>
  <si>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</si>
  <si>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</si>
  <si>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</si>
  <si>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</si>
  <si>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</si>
  <si>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</si>
  <si>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</si>
  <si>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</si>
  <si>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</si>
  <si>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</si>
  <si>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</si>
  <si>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</si>
  <si>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</si>
  <si>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</si>
  <si>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</si>
  <si>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</si>
  <si>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</si>
  <si>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</si>
  <si>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</si>
  <si>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</si>
  <si>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</si>
  <si>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</si>
  <si>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</si>
  <si>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</si>
  <si>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</si>
  <si>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</si>
  <si>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</si>
  <si>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</si>
  <si>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</si>
  <si>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</si>
  <si>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</si>
  <si>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</si>
  <si>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</si>
  <si>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</si>
  <si>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</si>
  <si>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</si>
  <si>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</si>
  <si>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</si>
  <si>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</si>
  <si>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</si>
  <si>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</si>
  <si>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</si>
  <si>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</si>
  <si>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</si>
  <si>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</si>
  <si>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</si>
  <si>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</si>
  <si>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</si>
  <si>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</si>
  <si>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</si>
  <si>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</si>
  <si>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</si>
  <si>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</si>
  <si>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</si>
  <si>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</si>
  <si>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</si>
  <si>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</si>
  <si>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</si>
  <si>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</si>
  <si>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</si>
  <si>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</si>
  <si>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</si>
  <si>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</si>
  <si>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</si>
  <si>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</si>
  <si>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</si>
  <si>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</si>
  <si>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</si>
  <si>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</si>
  <si>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</si>
  <si>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</si>
  <si>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</si>
  <si>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</si>
  <si>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</si>
  <si>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</si>
  <si>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</si>
  <si>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</si>
  <si>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</si>
  <si>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</si>
  <si>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</si>
  <si>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</si>
  <si>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</si>
  <si>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</si>
  <si>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</si>
  <si>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</si>
  <si>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</si>
  <si>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</si>
  <si>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</si>
  <si>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</si>
  <si>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</si>
  <si>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</si>
  <si>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</si>
  <si>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</si>
  <si>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</si>
  <si>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</si>
  <si>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</si>
  <si>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</si>
  <si>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</si>
  <si>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</si>
  <si>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</si>
  <si>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</si>
  <si>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</si>
  <si>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</si>
  <si>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</si>
  <si>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</si>
  <si>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</si>
  <si>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</si>
  <si>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</si>
  <si>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</si>
  <si>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</si>
  <si>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</si>
  <si>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</si>
  <si>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</si>
  <si>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</si>
  <si>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</si>
  <si>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</si>
  <si>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</si>
  <si>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</si>
  <si>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</si>
  <si>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</si>
  <si>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</si>
  <si>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</si>
  <si>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</si>
  <si>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</si>
  <si>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</si>
  <si>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</si>
  <si>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</si>
  <si>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</si>
  <si>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</si>
  <si>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</si>
  <si>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</si>
  <si>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</si>
  <si>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</si>
  <si>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</si>
  <si>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</si>
  <si>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</si>
  <si>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</si>
  <si>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</si>
  <si>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</si>
  <si>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</si>
  <si>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</si>
  <si>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</si>
  <si>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</si>
  <si>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</si>
  <si>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</si>
  <si>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</si>
  <si>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</si>
  <si>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</si>
  <si>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</si>
  <si>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</si>
  <si>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</si>
  <si>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</si>
  <si>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</si>
  <si>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</si>
  <si>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</si>
  <si>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</si>
  <si>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</si>
  <si>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</si>
  <si>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</si>
  <si>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</si>
  <si>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</si>
  <si>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</si>
  <si>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</si>
  <si>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</si>
  <si>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</si>
  <si>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</si>
  <si>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</si>
  <si>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</si>
  <si>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</si>
  <si>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</si>
  <si>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</si>
  <si>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</si>
  <si>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</si>
  <si>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</si>
  <si>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</si>
  <si>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</si>
  <si>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</si>
  <si>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</si>
  <si>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</si>
  <si>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</si>
  <si>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</si>
  <si>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</si>
  <si>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</si>
  <si>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</si>
  <si>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</si>
  <si>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</si>
  <si>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</si>
  <si>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</si>
  <si>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</si>
  <si>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</si>
  <si>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</si>
  <si>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</si>
  <si>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</si>
  <si>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</si>
  <si>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</si>
  <si>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</si>
  <si>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</si>
  <si>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</si>
  <si>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</si>
  <si>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</si>
  <si>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</si>
  <si>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</si>
  <si>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</si>
  <si>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</si>
  <si>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</si>
  <si>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</si>
  <si>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</si>
  <si>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</si>
  <si>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</si>
  <si>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</si>
  <si>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</si>
  <si>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</si>
  <si>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</si>
  <si>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</si>
  <si>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</si>
  <si>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</si>
  <si>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</si>
  <si>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</si>
  <si>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</si>
  <si>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</si>
  <si>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</si>
  <si>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</si>
  <si>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</si>
  <si>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</si>
  <si>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</si>
  <si>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</si>
  <si>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</si>
  <si>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</si>
  <si>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</si>
  <si>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</si>
  <si>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</si>
  <si>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</si>
  <si>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</si>
  <si>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</si>
  <si>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</si>
  <si>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</si>
  <si>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</si>
  <si>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</si>
  <si>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</si>
  <si>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</si>
  <si>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</si>
  <si>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</si>
  <si>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</si>
  <si>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</si>
  <si>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</si>
  <si>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</si>
  <si>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</si>
  <si>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</si>
  <si>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</si>
  <si>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</si>
  <si>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</si>
  <si>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</si>
  <si>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</si>
  <si>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</si>
  <si>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</si>
  <si>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</si>
  <si>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</si>
  <si>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</si>
  <si>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</si>
  <si>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</si>
  <si>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</si>
  <si>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</si>
  <si>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</si>
  <si>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</si>
  <si>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</si>
  <si>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</si>
  <si>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</si>
  <si>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</si>
  <si>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</si>
  <si>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</si>
  <si>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</si>
  <si>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</si>
  <si>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</si>
  <si>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</si>
  <si>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</si>
  <si>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</si>
  <si>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</si>
  <si>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</si>
  <si>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</si>
  <si>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</si>
  <si>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</si>
  <si>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</si>
  <si>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</si>
  <si>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</si>
  <si>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</si>
  <si>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</si>
  <si>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</si>
  <si>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</si>
  <si>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</si>
  <si>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</si>
  <si>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</si>
  <si>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</si>
  <si>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</si>
  <si>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</si>
  <si>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</si>
  <si>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</si>
  <si>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</si>
  <si>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</si>
  <si>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</si>
  <si>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</si>
  <si>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</si>
  <si>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</si>
  <si>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</si>
  <si>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</si>
  <si>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</si>
  <si>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</si>
  <si>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</si>
  <si>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</si>
  <si>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</si>
  <si>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</si>
  <si>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</si>
  <si>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</si>
  <si>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</si>
  <si>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</si>
  <si>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</si>
  <si>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</si>
  <si>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</si>
  <si>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</si>
  <si>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</si>
  <si>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</si>
  <si>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</si>
  <si>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</si>
  <si>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</si>
  <si>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</si>
  <si>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</si>
  <si>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</si>
  <si>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</si>
  <si>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</si>
  <si>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</si>
  <si>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</si>
  <si>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</si>
  <si>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</si>
  <si>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</si>
  <si>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</si>
  <si>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</si>
  <si>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</si>
  <si>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</si>
  <si>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</si>
  <si>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</si>
  <si>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</si>
  <si>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</si>
  <si>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</si>
  <si>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</si>
  <si>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</si>
  <si>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</si>
  <si>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</si>
  <si>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</si>
  <si>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</si>
  <si>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</si>
  <si>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</si>
  <si>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</si>
  <si>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</si>
  <si>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</si>
  <si>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</si>
  <si>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</si>
  <si>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</si>
  <si>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</si>
  <si>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</si>
  <si>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</si>
  <si>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</si>
  <si>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</si>
  <si>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</si>
  <si>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</si>
  <si>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</si>
  <si>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</si>
  <si>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</si>
  <si>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</si>
  <si>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</si>
  <si>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</si>
  <si>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</si>
  <si>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</si>
  <si>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</si>
  <si>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</si>
  <si>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</si>
  <si>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</si>
  <si>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</si>
  <si>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</si>
  <si>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</si>
  <si>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</si>
  <si>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</si>
  <si>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</si>
  <si>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</si>
  <si>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</si>
  <si>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</si>
  <si>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</si>
  <si>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</si>
  <si>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</si>
  <si>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</si>
  <si>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</si>
  <si>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</si>
  <si>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</si>
  <si>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</si>
  <si>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</si>
  <si>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</si>
  <si>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</si>
  <si>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</si>
  <si>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</si>
  <si>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</si>
  <si>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</si>
  <si>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</si>
  <si>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</si>
  <si>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</si>
  <si>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</si>
  <si>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</si>
  <si>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</si>
  <si>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</si>
  <si>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</si>
  <si>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</si>
  <si>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</si>
  <si>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</si>
  <si>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</si>
  <si>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</si>
  <si>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</si>
  <si>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</si>
  <si>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</si>
  <si>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</si>
  <si>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</si>
  <si>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</si>
  <si>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</si>
  <si>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</si>
  <si>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</si>
  <si>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</si>
  <si>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</si>
  <si>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</si>
  <si>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</si>
  <si>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</si>
  <si>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</si>
  <si>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</si>
  <si>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</si>
  <si>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</si>
  <si>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</si>
  <si>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</si>
  <si>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</si>
  <si>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</si>
  <si>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</si>
  <si>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</si>
  <si>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</si>
  <si>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</si>
  <si>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</si>
  <si>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</si>
  <si>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</si>
  <si>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</si>
  <si>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</si>
  <si>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</si>
  <si>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</si>
  <si>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</si>
  <si>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</si>
  <si>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</si>
  <si>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</si>
  <si>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</si>
  <si>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</si>
  <si>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</si>
  <si>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</si>
  <si>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</si>
  <si>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</si>
  <si>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</si>
  <si>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</si>
  <si>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</si>
  <si>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</si>
  <si>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</si>
  <si>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</si>
  <si>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</si>
  <si>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</si>
  <si>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</si>
  <si>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</si>
  <si>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</si>
  <si>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</si>
  <si>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</si>
  <si>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</si>
  <si>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</si>
  <si>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</si>
  <si>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</si>
  <si>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</si>
  <si>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</si>
  <si>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</si>
  <si>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</si>
  <si>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</si>
  <si>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</si>
  <si>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</si>
  <si>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</si>
  <si>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</si>
  <si>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</si>
  <si>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</si>
  <si>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</si>
  <si>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</si>
  <si>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</si>
  <si>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</si>
  <si>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</si>
  <si>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</si>
  <si>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</si>
  <si>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</si>
  <si>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</si>
  <si>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</si>
  <si>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</si>
  <si>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</si>
  <si>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</si>
  <si>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</si>
  <si>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</si>
  <si>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</si>
  <si>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</si>
  <si>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</si>
  <si>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</si>
  <si>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</si>
  <si>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</si>
  <si>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</si>
  <si>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</si>
  <si>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</si>
  <si>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</si>
  <si>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</si>
  <si>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</si>
  <si>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</si>
  <si>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</si>
  <si>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</si>
  <si>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</si>
  <si>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</si>
  <si>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</si>
  <si>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</si>
  <si>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</si>
  <si>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</si>
  <si>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</si>
  <si>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</si>
  <si>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</si>
  <si>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</si>
  <si>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</si>
  <si>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</si>
  <si>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</si>
  <si>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</si>
  <si>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</si>
  <si>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</si>
  <si>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</si>
  <si>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</si>
  <si>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</si>
  <si>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</si>
  <si>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</si>
  <si>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</si>
  <si>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</si>
  <si>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</si>
  <si>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</si>
  <si>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</si>
  <si>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</si>
  <si>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</si>
  <si>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</si>
  <si>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</si>
  <si>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</si>
  <si>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</si>
  <si>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</si>
  <si>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</si>
  <si>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</si>
  <si>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</si>
  <si>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</si>
  <si>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</si>
  <si>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</si>
  <si>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</si>
  <si>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</si>
  <si>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</si>
  <si>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</si>
  <si>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</si>
  <si>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</si>
  <si>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</si>
  <si>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</si>
  <si>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</si>
  <si>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</si>
  <si>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</si>
  <si>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</si>
  <si>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</si>
  <si>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</si>
  <si>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</si>
  <si>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</si>
  <si>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</si>
  <si>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</si>
  <si>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</si>
  <si>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</si>
  <si>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</si>
  <si>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</si>
  <si>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</si>
  <si>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</si>
  <si>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</si>
  <si>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</si>
  <si>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</si>
  <si>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</si>
  <si>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</si>
  <si>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</si>
  <si>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</si>
  <si>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</si>
  <si>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</si>
  <si>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</si>
  <si>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</si>
  <si>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</si>
  <si>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</si>
  <si>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</si>
  <si>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</si>
  <si>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</si>
  <si>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</si>
  <si>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</si>
  <si>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</si>
  <si>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</si>
  <si>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</si>
  <si>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</si>
  <si>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</si>
  <si>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</si>
  <si>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</si>
  <si>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</si>
  <si>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</si>
  <si>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</si>
  <si>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</si>
  <si>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</si>
  <si>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</si>
  <si>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</si>
  <si>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</si>
  <si>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</si>
  <si>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</si>
  <si>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</si>
  <si>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</si>
  <si>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</si>
  <si>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</si>
  <si>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</si>
  <si>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</si>
  <si>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</si>
  <si>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</si>
  <si>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</si>
  <si>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</si>
  <si>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</si>
  <si>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</si>
  <si>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</si>
  <si>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</si>
  <si>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</si>
  <si>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</si>
  <si>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</si>
  <si>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</si>
  <si>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</si>
  <si>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</si>
  <si>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</si>
  <si>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</si>
  <si>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</si>
  <si>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</si>
  <si>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</si>
  <si>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</si>
  <si>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</si>
  <si>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</si>
  <si>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</si>
  <si>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</si>
  <si>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</si>
  <si>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</si>
  <si>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</si>
  <si>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</si>
  <si>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</si>
  <si>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</si>
  <si>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</si>
  <si>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</si>
  <si>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</si>
  <si>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</si>
  <si>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</si>
  <si>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</si>
  <si>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</si>
  <si>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</si>
  <si>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</si>
  <si>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</si>
  <si>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</si>
  <si>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</si>
  <si>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</si>
  <si>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</si>
  <si>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</si>
  <si>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</si>
  <si>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</si>
  <si>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</si>
  <si>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</si>
  <si>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</si>
  <si>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</si>
  <si>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</si>
  <si>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</si>
  <si>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</si>
  <si>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</si>
  <si>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</si>
  <si>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</si>
  <si>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</si>
  <si>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</si>
  <si>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</si>
  <si>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</si>
  <si>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</si>
  <si>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</si>
  <si>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</si>
  <si>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</si>
  <si>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</si>
  <si>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</si>
  <si>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</si>
  <si>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</si>
  <si>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</si>
  <si>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</si>
  <si>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</si>
  <si>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</si>
  <si>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</si>
  <si>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</si>
  <si>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</si>
  <si>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</si>
  <si>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</si>
  <si>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</si>
  <si>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</si>
  <si>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</si>
  <si>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</si>
  <si>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</si>
  <si>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</si>
  <si>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</si>
  <si>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</si>
  <si>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</si>
  <si>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</si>
  <si>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</si>
  <si>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</si>
  <si>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</si>
  <si>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</si>
  <si>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</si>
  <si>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</si>
  <si>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</si>
  <si>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</si>
  <si>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</si>
  <si>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</si>
  <si>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</si>
  <si>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</si>
  <si>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</si>
  <si>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</si>
  <si>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</si>
  <si>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</si>
  <si>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</si>
  <si>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</si>
  <si>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</si>
  <si>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</si>
  <si>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</si>
  <si>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</si>
  <si>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</si>
  <si>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</si>
  <si>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</si>
  <si>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</si>
  <si>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</si>
  <si>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</si>
  <si>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</si>
  <si>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</si>
  <si>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</si>
  <si>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</si>
  <si>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</si>
  <si>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</si>
  <si>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</si>
  <si>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</si>
  <si>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</si>
  <si>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</si>
  <si>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</si>
  <si>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</si>
  <si>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</si>
  <si>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</si>
  <si>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</si>
  <si>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</si>
  <si>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</si>
  <si>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</si>
  <si>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</si>
  <si>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</si>
  <si>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</si>
  <si>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</si>
  <si>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</si>
  <si>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</si>
  <si>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</si>
  <si>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</si>
  <si>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</si>
  <si>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</si>
  <si>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</si>
  <si>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</si>
  <si>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</si>
  <si>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</si>
  <si>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</si>
  <si>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</si>
  <si>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</si>
  <si>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</si>
  <si>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</si>
  <si>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</si>
  <si>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</si>
  <si>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</si>
  <si>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</si>
  <si>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</si>
  <si>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</si>
  <si>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</si>
  <si>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</si>
  <si>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</si>
  <si>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</si>
  <si>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</si>
  <si>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</si>
  <si>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</si>
  <si>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</si>
  <si>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</si>
  <si>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</si>
  <si>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</si>
  <si>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</si>
  <si>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</si>
  <si>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</si>
  <si>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</si>
  <si>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</si>
  <si>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</si>
  <si>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</si>
  <si>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</si>
  <si>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</si>
  <si>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</si>
  <si>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</si>
  <si>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</si>
  <si>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</si>
  <si>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</si>
  <si>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</si>
  <si>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</si>
  <si>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</si>
  <si>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</si>
  <si>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</si>
  <si>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</si>
  <si>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</si>
  <si>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</si>
  <si>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</si>
  <si>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</si>
  <si>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</si>
  <si>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</si>
  <si>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</si>
  <si>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</si>
  <si>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</si>
  <si>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</si>
  <si>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</si>
  <si>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</si>
  <si>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</si>
  <si>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</si>
  <si>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</si>
  <si>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</si>
  <si>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</si>
  <si>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</si>
  <si>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</si>
  <si>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</si>
  <si>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</si>
  <si>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</si>
  <si>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</si>
  <si>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</si>
  <si>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</si>
  <si>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</si>
  <si>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</si>
  <si>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</si>
  <si>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</si>
  <si>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</si>
  <si>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</si>
  <si>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</si>
  <si>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</si>
  <si>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</si>
  <si>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</si>
  <si>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</si>
  <si>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</si>
  <si>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</si>
  <si>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</si>
  <si>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</si>
  <si>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</si>
  <si>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</si>
  <si>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</si>
  <si>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</si>
  <si>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</si>
  <si>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</si>
  <si>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</si>
  <si>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</si>
  <si>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</si>
  <si>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</si>
  <si>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</si>
  <si>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</si>
  <si>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</si>
  <si>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</si>
  <si>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</si>
  <si>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</si>
  <si>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</si>
  <si>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</si>
  <si>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</si>
  <si>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</si>
  <si>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</si>
  <si>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</si>
  <si>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</si>
  <si>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</si>
  <si>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</si>
  <si>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</si>
  <si>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</si>
  <si>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</si>
  <si>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</si>
  <si>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</si>
  <si>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</si>
  <si>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</si>
  <si>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</si>
  <si>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</si>
  <si>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</si>
  <si>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</si>
  <si>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</si>
  <si>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</si>
  <si>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</si>
  <si>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</si>
  <si>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</si>
  <si>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</si>
  <si>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</si>
  <si>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</si>
  <si>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</si>
  <si>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</si>
  <si>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</si>
  <si>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</si>
  <si>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</si>
  <si>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</si>
  <si>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</si>
  <si>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</si>
  <si>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</si>
  <si>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</si>
  <si>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</si>
  <si>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</si>
  <si>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</si>
  <si>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</si>
  <si>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</si>
  <si>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</si>
  <si>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</si>
  <si>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</si>
  <si>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</si>
  <si>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</si>
  <si>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</si>
  <si>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</si>
  <si>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</si>
  <si>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</si>
  <si>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</si>
  <si>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</si>
  <si>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</si>
  <si>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</si>
  <si>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</si>
  <si>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</si>
  <si>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</si>
  <si>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</si>
  <si>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</si>
  <si>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</si>
  <si>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</si>
  <si>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</si>
  <si>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</si>
  <si>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</si>
  <si>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</si>
  <si>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</si>
  <si>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</si>
  <si>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</si>
  <si>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</si>
  <si>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</si>
  <si>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</si>
  <si>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</si>
  <si>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</si>
  <si>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</si>
  <si>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</si>
  <si>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</si>
  <si>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</si>
  <si>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</si>
  <si>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</si>
  <si>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</si>
  <si>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</si>
  <si>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</si>
  <si>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</si>
  <si>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</si>
  <si>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</si>
  <si>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</si>
  <si>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</si>
  <si>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</si>
  <si>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</si>
  <si>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</si>
  <si>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</si>
  <si>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</si>
  <si>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</si>
  <si>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</si>
  <si>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</si>
  <si>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</si>
  <si>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</si>
  <si>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</si>
  <si>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</si>
  <si>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</si>
  <si>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</si>
  <si>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</si>
  <si>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</si>
  <si>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</si>
  <si>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</si>
  <si>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</si>
  <si>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</si>
  <si>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</si>
  <si>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</si>
  <si>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</si>
  <si>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</si>
  <si>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</si>
  <si>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</si>
  <si>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</si>
  <si>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</si>
  <si>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</si>
  <si>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</si>
  <si>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</si>
  <si>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</si>
  <si>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</si>
  <si>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</si>
  <si>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</si>
  <si>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</si>
  <si>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</si>
  <si>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</si>
  <si>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</si>
  <si>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</si>
  <si>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</si>
  <si>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</si>
  <si>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</si>
  <si>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</si>
  <si>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</si>
  <si>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</si>
  <si>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</si>
  <si>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</si>
  <si>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</si>
  <si>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</si>
  <si>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</si>
  <si>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</si>
  <si>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</si>
  <si>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</si>
  <si>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</si>
  <si>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</si>
  <si>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</si>
  <si>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</si>
  <si>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</si>
  <si>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</si>
  <si>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</si>
  <si>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</si>
  <si>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</si>
  <si>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</si>
  <si>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</si>
  <si>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</si>
  <si>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</si>
  <si>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</si>
  <si>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</si>
  <si>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</si>
  <si>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</si>
  <si>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</si>
  <si>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</si>
  <si>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</si>
  <si>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</si>
  <si>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</si>
  <si>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</si>
  <si>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</si>
  <si>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</si>
  <si>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</si>
  <si>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</si>
  <si>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</si>
  <si>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</si>
  <si>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</si>
  <si>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</si>
  <si>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</si>
  <si>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</si>
  <si>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</si>
  <si>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</si>
  <si>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</si>
  <si>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</si>
  <si>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</si>
  <si>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</si>
  <si>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</si>
  <si>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</si>
  <si>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</si>
  <si>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</si>
  <si>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</si>
  <si>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</si>
  <si>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</si>
  <si>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</si>
  <si>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</si>
  <si>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</si>
  <si>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</si>
  <si>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</si>
  <si>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</si>
  <si>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</si>
  <si>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</si>
  <si>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</si>
  <si>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</si>
  <si>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</si>
  <si>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</si>
  <si>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</si>
  <si>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</si>
  <si>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</si>
  <si>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</si>
  <si>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</si>
  <si>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</si>
  <si>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</si>
  <si>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</si>
  <si>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</si>
  <si>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</si>
  <si>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</si>
  <si>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</si>
  <si>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</si>
  <si>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</si>
  <si>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</si>
  <si>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</si>
  <si>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</si>
  <si>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</si>
  <si>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</si>
  <si>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</si>
  <si>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</si>
  <si>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</si>
  <si>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</si>
  <si>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</si>
  <si>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</si>
  <si>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</si>
  <si>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</si>
  <si>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</si>
  <si>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</si>
  <si>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</si>
  <si>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</si>
  <si>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</si>
  <si>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</si>
  <si>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</si>
  <si>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</si>
  <si>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</si>
  <si>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</si>
  <si>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</si>
  <si>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</si>
  <si>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</si>
  <si>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</si>
  <si>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</si>
  <si>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</si>
  <si>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</si>
  <si>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</si>
  <si>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</si>
  <si>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</si>
  <si>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</si>
  <si>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</si>
  <si>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</si>
  <si>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</si>
  <si>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</si>
  <si>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</si>
  <si>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</si>
  <si>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</si>
  <si>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</si>
  <si>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</si>
  <si>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</si>
  <si>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</si>
  <si>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</si>
  <si>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</si>
  <si>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</si>
  <si>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</si>
  <si>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</si>
  <si>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</si>
  <si>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</si>
  <si>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</si>
  <si>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</si>
  <si>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</si>
  <si>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</si>
  <si>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</si>
  <si>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</si>
  <si>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</si>
  <si>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</si>
  <si>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</si>
  <si>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</si>
  <si>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</si>
  <si>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</si>
  <si>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</si>
  <si>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</si>
  <si>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</si>
  <si>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</si>
  <si>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</si>
  <si>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</si>
  <si>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</si>
  <si>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</si>
  <si>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</si>
  <si>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</si>
  <si>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</si>
  <si>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</si>
  <si>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</si>
  <si>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</si>
  <si>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</si>
  <si>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</si>
  <si>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</si>
  <si>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</si>
  <si>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</si>
  <si>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</si>
  <si>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</si>
  <si>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</si>
  <si>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</si>
  <si>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</si>
  <si>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</si>
  <si>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</si>
  <si>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</si>
  <si>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</si>
  <si>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</si>
  <si>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</si>
  <si>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</si>
  <si>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</si>
  <si>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</si>
  <si>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</si>
  <si>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</si>
  <si>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</si>
  <si>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</si>
  <si>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</si>
  <si>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</si>
  <si>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</si>
  <si>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</si>
  <si>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</si>
  <si>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</si>
  <si>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</si>
  <si>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</si>
  <si>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</si>
  <si>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</si>
  <si>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</si>
  <si>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</si>
  <si>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</si>
  <si>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</si>
  <si>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</si>
  <si>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</si>
  <si>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</si>
  <si>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</si>
  <si>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</si>
  <si>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</si>
  <si>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</si>
  <si>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</si>
  <si>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</si>
  <si>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</si>
  <si>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</si>
  <si>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</si>
  <si>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</si>
  <si>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</si>
  <si>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</si>
  <si>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</si>
  <si>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</si>
  <si>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</si>
  <si>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</si>
  <si>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</si>
  <si>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</si>
  <si>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</si>
  <si>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</si>
  <si>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</si>
  <si>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</si>
  <si>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</si>
  <si>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</si>
  <si>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</si>
  <si>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</si>
  <si>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</si>
  <si>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</si>
  <si>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</si>
  <si>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</si>
  <si>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</si>
  <si>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</si>
  <si>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</si>
  <si>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</si>
  <si>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</si>
  <si>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</si>
  <si>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</si>
  <si>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</si>
  <si>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</si>
  <si>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</si>
  <si>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</si>
  <si>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</si>
  <si>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</si>
  <si>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</si>
  <si>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</si>
  <si>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</si>
  <si>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</si>
  <si>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</si>
  <si>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</si>
  <si>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</si>
  <si>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</si>
  <si>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</si>
  <si>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</si>
  <si>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</si>
  <si>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</si>
  <si>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</si>
  <si>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</si>
  <si>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</si>
  <si>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</si>
  <si>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</si>
  <si>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</si>
  <si>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</si>
  <si>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</si>
  <si>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</si>
  <si>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</si>
  <si>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</si>
  <si>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</si>
  <si>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</si>
  <si>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</si>
  <si>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</si>
  <si>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</si>
  <si>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</si>
  <si>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</si>
  <si>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</si>
  <si>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</si>
  <si>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</si>
  <si>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</si>
  <si>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</si>
  <si>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</si>
  <si>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</si>
  <si>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</si>
  <si>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</si>
  <si>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</si>
  <si>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</si>
  <si>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</si>
  <si>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</si>
  <si>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</si>
  <si>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</si>
  <si>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</si>
  <si>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</si>
  <si>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</si>
  <si>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</si>
  <si>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</si>
  <si>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</si>
  <si>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</si>
  <si>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</si>
  <si>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</si>
  <si>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</si>
  <si>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</si>
  <si>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</si>
  <si>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</si>
  <si>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</si>
  <si>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</si>
  <si>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</si>
  <si>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</si>
  <si>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</si>
  <si>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</si>
  <si>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</si>
  <si>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</si>
  <si>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</si>
  <si>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</si>
  <si>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</si>
  <si>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</si>
  <si>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</si>
  <si>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</si>
  <si>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</si>
  <si>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</si>
  <si>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</si>
  <si>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</si>
  <si>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</si>
  <si>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</si>
  <si>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</si>
  <si>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</si>
  <si>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</si>
  <si>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</si>
  <si>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</si>
  <si>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</si>
  <si>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</si>
  <si>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</si>
  <si>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</si>
  <si>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</si>
  <si>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</si>
  <si>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</si>
  <si>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</si>
  <si>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</si>
  <si>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</si>
  <si>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</si>
  <si>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</si>
  <si>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</si>
  <si>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</si>
  <si>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</si>
  <si>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</si>
  <si>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</si>
  <si>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</si>
  <si>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</si>
  <si>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</si>
  <si>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</si>
  <si>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</si>
  <si>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</si>
  <si>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</si>
  <si>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</si>
  <si>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</si>
  <si>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</si>
  <si>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</si>
  <si>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</si>
  <si>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</si>
  <si>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</si>
  <si>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</si>
  <si>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</si>
  <si>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</si>
  <si>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</si>
  <si>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</si>
  <si>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</si>
  <si>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</si>
  <si>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</si>
  <si>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</si>
  <si>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</si>
  <si>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</si>
  <si>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</si>
  <si>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</si>
  <si>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</si>
  <si>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</si>
  <si>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</si>
  <si>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</si>
  <si>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</si>
  <si>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</si>
  <si>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</si>
  <si>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</si>
  <si>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</si>
  <si>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</si>
  <si>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</si>
  <si>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</si>
  <si>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</si>
  <si>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</si>
  <si>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</si>
  <si>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</si>
  <si>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</si>
  <si>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</si>
  <si>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</si>
  <si>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</si>
  <si>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</si>
  <si>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</si>
  <si>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</si>
  <si>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</si>
  <si>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</si>
  <si>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</si>
  <si>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</si>
  <si>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</si>
  <si>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</si>
  <si>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</si>
  <si>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</si>
  <si>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</si>
  <si>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</si>
  <si>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</si>
  <si>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</si>
  <si>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</si>
  <si>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</si>
  <si>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</si>
  <si>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</si>
  <si>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</si>
  <si>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</si>
  <si>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</si>
  <si>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</si>
  <si>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</si>
  <si>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</si>
  <si>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</si>
  <si>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</si>
  <si>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</si>
  <si>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</si>
  <si>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</si>
  <si>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</si>
  <si>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</si>
  <si>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</si>
  <si>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</si>
  <si>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</si>
  <si>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</si>
  <si>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</si>
  <si>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</si>
  <si>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</si>
  <si>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</si>
  <si>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</si>
  <si>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</si>
  <si>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</si>
  <si>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</si>
  <si>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</si>
  <si>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</si>
  <si>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</si>
  <si>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</si>
  <si>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</si>
  <si>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</si>
  <si>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</si>
  <si>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</si>
  <si>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</si>
  <si>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</si>
  <si>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</si>
  <si>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</si>
  <si>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</si>
  <si>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</si>
  <si>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</si>
  <si>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</si>
  <si>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</si>
  <si>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</si>
  <si>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</si>
  <si>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</si>
  <si>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</si>
  <si>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</si>
  <si>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</si>
  <si>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</si>
  <si>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</si>
  <si>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</si>
  <si>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</si>
  <si>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</si>
  <si>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</si>
  <si>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</si>
  <si>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</si>
  <si>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</si>
  <si>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</si>
  <si>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</si>
  <si>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</si>
  <si>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</si>
  <si>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</si>
  <si>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</si>
  <si>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</si>
  <si>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</si>
  <si>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</si>
  <si>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</si>
  <si>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</si>
  <si>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</si>
  <si>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</si>
  <si>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</si>
  <si>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</si>
  <si>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</si>
  <si>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</si>
  <si>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</si>
  <si>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</si>
  <si>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</si>
  <si>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</si>
  <si>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</si>
  <si>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</si>
  <si>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</si>
  <si>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</si>
  <si>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</si>
  <si>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</si>
  <si>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</si>
  <si>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</si>
  <si>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</si>
  <si>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</si>
  <si>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</si>
  <si>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</si>
  <si>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</si>
  <si>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</si>
  <si>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</si>
  <si>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</si>
  <si>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</si>
  <si>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</si>
  <si>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</si>
  <si>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</si>
  <si>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</si>
  <si>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</si>
  <si>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</si>
  <si>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</si>
  <si>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</si>
  <si>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</si>
  <si>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</si>
  <si>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</si>
  <si>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</si>
  <si>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</si>
  <si>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</si>
  <si>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</si>
  <si>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</si>
  <si>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</si>
  <si>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</si>
  <si>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</si>
  <si>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</si>
  <si>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</si>
  <si>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</si>
  <si>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</si>
  <si>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</si>
  <si>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</si>
  <si>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</si>
  <si>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</si>
  <si>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</si>
  <si>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</si>
  <si>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</si>
  <si>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</si>
  <si>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</si>
  <si>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</si>
  <si>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</si>
  <si>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</si>
  <si>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</si>
  <si>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</si>
  <si>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</si>
  <si>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</si>
  <si>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</si>
  <si>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</si>
  <si>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</si>
  <si>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</si>
  <si>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</si>
  <si>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</si>
  <si>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</si>
  <si>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</si>
  <si>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</si>
  <si>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</si>
  <si>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</si>
  <si>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</si>
  <si>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</si>
  <si>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</si>
  <si>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</si>
  <si>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</si>
  <si>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</si>
  <si>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</si>
  <si>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</si>
  <si>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</si>
  <si>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</si>
  <si>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</si>
  <si>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</si>
  <si>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</si>
  <si>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</si>
  <si>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</si>
  <si>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</si>
  <si>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</si>
  <si>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</si>
  <si>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</si>
  <si>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</si>
  <si>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</si>
  <si>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</si>
  <si>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</si>
  <si>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</si>
  <si>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</si>
  <si>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</si>
  <si>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</si>
  <si>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</si>
  <si>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</si>
  <si>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</si>
  <si>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</si>
  <si>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</si>
  <si>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</si>
  <si>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</si>
  <si>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</si>
  <si>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</si>
  <si>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</si>
  <si>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</si>
  <si>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</si>
  <si>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</si>
  <si>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</si>
  <si>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</si>
  <si>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</si>
  <si>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</si>
  <si>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</si>
  <si>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</si>
  <si>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</si>
  <si>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</si>
  <si>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</si>
  <si>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</si>
  <si>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</si>
  <si>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</si>
  <si>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</si>
  <si>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</si>
  <si>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</si>
  <si>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</si>
  <si>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</si>
  <si>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</si>
  <si>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</si>
  <si>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</si>
  <si>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</si>
  <si>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</si>
  <si>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</si>
  <si>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</si>
  <si>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</si>
  <si>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</si>
  <si>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</si>
  <si>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</si>
  <si>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</si>
  <si>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</si>
  <si>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</si>
  <si>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</si>
  <si>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</si>
  <si>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</si>
  <si>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</si>
  <si>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</si>
  <si>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</si>
  <si>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</si>
  <si>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</si>
  <si>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</si>
  <si>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</si>
  <si>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</si>
  <si>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</si>
  <si>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</si>
  <si>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</si>
  <si>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</si>
  <si>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</si>
  <si>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</si>
  <si>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</si>
  <si>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</si>
  <si>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</si>
  <si>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</si>
  <si>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</si>
  <si>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</si>
  <si>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</si>
  <si>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</si>
  <si>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</si>
  <si>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</si>
  <si>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</si>
  <si>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</si>
  <si>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</si>
  <si>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</si>
  <si>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</si>
  <si>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</si>
  <si>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</si>
  <si>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</si>
  <si>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</si>
  <si>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</si>
  <si>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</si>
  <si>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</si>
  <si>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</si>
  <si>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</si>
  <si>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</si>
  <si>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</si>
  <si>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</si>
  <si>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</si>
  <si>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</si>
  <si>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</si>
  <si>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</si>
  <si>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</si>
  <si>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</si>
  <si>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</si>
  <si>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</si>
  <si>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</si>
  <si>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</si>
  <si>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</si>
  <si>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</si>
  <si>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</si>
  <si>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</si>
  <si>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</si>
  <si>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</si>
  <si>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</si>
  <si>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</si>
  <si>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</si>
  <si>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</si>
  <si>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</si>
  <si>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</si>
  <si>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</si>
  <si>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</si>
  <si>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</si>
  <si>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</si>
  <si>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</si>
  <si>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</si>
  <si>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</si>
  <si>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</si>
  <si>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</si>
  <si>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</si>
  <si>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</si>
  <si>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</si>
  <si>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</si>
  <si>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</si>
  <si>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</si>
  <si>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</si>
  <si>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</si>
  <si>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</si>
  <si>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</si>
  <si>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</si>
  <si>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</si>
  <si>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</si>
  <si>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</si>
  <si>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</si>
  <si>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</si>
  <si>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</si>
  <si>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</si>
  <si>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</si>
  <si>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</si>
  <si>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</si>
  <si>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</si>
  <si>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</si>
  <si>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</si>
  <si>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</si>
  <si>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</si>
  <si>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</si>
  <si>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</si>
  <si>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</si>
  <si>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</si>
  <si>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</si>
  <si>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</si>
  <si>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</si>
  <si>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</si>
  <si>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</si>
  <si>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</si>
  <si>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</si>
  <si>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</si>
  <si>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</si>
  <si>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</si>
  <si>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</si>
  <si>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</si>
  <si>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</si>
  <si>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</si>
  <si>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</si>
  <si>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</si>
  <si>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</si>
  <si>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</si>
  <si>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</si>
  <si>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</si>
  <si>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</si>
  <si>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</si>
  <si>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</si>
  <si>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</si>
  <si>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</si>
  <si>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</si>
  <si>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</si>
  <si>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</si>
  <si>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</si>
  <si>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</si>
  <si>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</si>
  <si>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</si>
  <si>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</si>
  <si>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</si>
  <si>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</si>
  <si>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</si>
  <si>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</si>
  <si>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</si>
  <si>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</si>
  <si>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</si>
  <si>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</si>
  <si>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</si>
  <si>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</si>
  <si>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</si>
  <si>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</si>
  <si>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</si>
  <si>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</si>
  <si>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</si>
  <si>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</si>
  <si>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</si>
  <si>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</si>
  <si>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</si>
  <si>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</si>
  <si>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</si>
  <si>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</si>
  <si>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</si>
  <si>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</si>
  <si>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</si>
  <si>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</si>
  <si>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</si>
  <si>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</si>
  <si>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</si>
  <si>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</si>
  <si>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</si>
  <si>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</si>
  <si>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</si>
  <si>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</si>
  <si>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</si>
  <si>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</si>
  <si>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</si>
  <si>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</si>
  <si>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</si>
  <si>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</si>
  <si>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</si>
  <si>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</si>
  <si>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</si>
  <si>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</si>
  <si>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</si>
  <si>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</si>
  <si>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</si>
  <si>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</si>
  <si>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</si>
  <si>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</si>
  <si>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</si>
  <si>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</si>
  <si>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</si>
  <si>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</si>
  <si>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</si>
  <si>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</si>
  <si>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</si>
  <si>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</si>
  <si>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</si>
  <si>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</si>
  <si>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</si>
  <si>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</si>
  <si>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</si>
  <si>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</si>
  <si>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</si>
  <si>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</si>
  <si>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</si>
  <si>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</si>
  <si>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</si>
  <si>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</si>
  <si>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</si>
  <si>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</si>
  <si>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</si>
  <si>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</si>
  <si>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</si>
  <si>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</si>
  <si>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</si>
  <si>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</si>
  <si>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</si>
  <si>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</si>
  <si>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</si>
  <si>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</si>
  <si>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</si>
  <si>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</si>
  <si>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</si>
  <si>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</si>
  <si>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</si>
  <si>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</si>
  <si>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</si>
  <si>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</si>
  <si>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</si>
  <si>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</si>
  <si>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</si>
  <si>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</si>
  <si>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</si>
  <si>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</si>
  <si>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</si>
  <si>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</si>
  <si>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</si>
  <si>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</si>
  <si>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</si>
  <si>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</si>
  <si>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</si>
  <si>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</si>
  <si>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</si>
  <si>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</si>
  <si>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</si>
  <si>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</si>
  <si>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</si>
  <si>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</si>
  <si>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</si>
  <si>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</si>
  <si>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</si>
  <si>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</si>
  <si>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</si>
  <si>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</si>
  <si>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</si>
  <si>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</si>
  <si>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</si>
  <si>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</si>
  <si>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</si>
  <si>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</si>
  <si>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</si>
  <si>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</si>
  <si>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</si>
  <si>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</si>
  <si>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</si>
  <si>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</si>
  <si>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</si>
  <si>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</si>
  <si>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</si>
  <si>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</si>
  <si>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</si>
  <si>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</si>
  <si>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</si>
  <si>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</si>
  <si>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</si>
  <si>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</si>
  <si>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</si>
  <si>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</si>
  <si>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</si>
  <si>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</si>
  <si>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</si>
  <si>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</si>
  <si>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</si>
  <si>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</si>
  <si>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</si>
  <si>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</si>
  <si>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</si>
  <si>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</si>
  <si>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</si>
  <si>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</si>
  <si>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</si>
  <si>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</si>
  <si>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</si>
  <si>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</si>
  <si>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</si>
  <si>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</si>
  <si>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</si>
  <si>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</si>
  <si>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</si>
  <si>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</si>
  <si>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</si>
  <si>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</si>
  <si>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</si>
  <si>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</si>
  <si>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</si>
  <si>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</si>
  <si>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</si>
  <si>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</si>
  <si>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</si>
  <si>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</si>
  <si>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</si>
  <si>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</si>
  <si>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</si>
  <si>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</si>
  <si>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</si>
  <si>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</si>
  <si>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</si>
  <si>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</si>
  <si>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</si>
  <si>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</si>
  <si>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</si>
  <si>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</si>
  <si>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</si>
  <si>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</si>
  <si>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</si>
  <si>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</si>
  <si>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</si>
  <si>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</si>
  <si>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</si>
  <si>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</si>
  <si>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</si>
  <si>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</si>
  <si>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</si>
  <si>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</si>
  <si>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</si>
  <si>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</si>
  <si>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</si>
  <si>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</si>
  <si>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</si>
  <si>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</si>
  <si>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</si>
  <si>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</si>
  <si>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</si>
  <si>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</si>
  <si>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</si>
  <si>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</si>
  <si>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</si>
  <si>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</si>
  <si>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</si>
  <si>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</si>
  <si>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</si>
  <si>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</si>
  <si>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</si>
  <si>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</si>
  <si>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</si>
  <si>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</si>
  <si>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</si>
  <si>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</si>
  <si>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</si>
  <si>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</si>
  <si>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</si>
  <si>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</si>
  <si>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</si>
  <si>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</si>
  <si>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</si>
  <si>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</si>
  <si>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</si>
  <si>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</si>
  <si>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</si>
  <si>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</si>
  <si>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</si>
  <si>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</si>
  <si>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</si>
  <si>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</si>
  <si>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</si>
  <si>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</si>
  <si>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</si>
  <si>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</si>
  <si>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</si>
  <si>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</si>
  <si>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</si>
  <si>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</si>
  <si>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</si>
  <si>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</si>
  <si>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</si>
  <si>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</si>
  <si>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</si>
  <si>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</si>
  <si>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</si>
  <si>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</si>
  <si>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</si>
  <si>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</si>
  <si>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</si>
  <si>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</si>
  <si>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</si>
  <si>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</si>
  <si>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</si>
  <si>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</si>
  <si>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</si>
  <si>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</si>
  <si>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</si>
  <si>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</si>
  <si>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</si>
  <si>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</si>
  <si>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</si>
  <si>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</si>
  <si>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</si>
  <si>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</si>
  <si>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</si>
  <si>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</si>
  <si>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</si>
  <si>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</si>
  <si>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</si>
  <si>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</si>
  <si>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</si>
  <si>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</si>
  <si>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</si>
  <si>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</si>
  <si>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</si>
  <si>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</si>
  <si>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</si>
  <si>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</si>
  <si>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</si>
  <si>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</si>
  <si>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</si>
  <si>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</si>
  <si>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</si>
  <si>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</si>
  <si>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</si>
  <si>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</si>
  <si>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</si>
  <si>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</si>
  <si>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</si>
  <si>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</si>
  <si>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</si>
  <si>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</si>
  <si>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</si>
  <si>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</si>
  <si>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</si>
  <si>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</si>
  <si>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</si>
  <si>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</si>
  <si>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</si>
  <si>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</si>
  <si>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</si>
  <si>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</si>
  <si>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</si>
  <si>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</si>
  <si>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</si>
  <si>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</si>
  <si>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</si>
  <si>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</si>
  <si>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</si>
  <si>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</si>
  <si>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</si>
  <si>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</si>
  <si>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</si>
  <si>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</si>
  <si>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</si>
  <si>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</si>
  <si>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</si>
  <si>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</si>
  <si>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</si>
  <si>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</si>
  <si>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</si>
  <si>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</si>
  <si>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</si>
  <si>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</si>
  <si>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</si>
  <si>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</si>
  <si>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</si>
  <si>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</si>
  <si>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</si>
  <si>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</si>
  <si>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</si>
  <si>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</si>
  <si>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</si>
  <si>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</si>
  <si>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</si>
  <si>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</si>
  <si>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</si>
  <si>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</si>
  <si>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</si>
  <si>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</si>
  <si>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</si>
  <si>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</si>
  <si>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</si>
  <si>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</si>
  <si>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</si>
  <si>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</si>
  <si>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</si>
  <si>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</si>
  <si>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</si>
  <si>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</si>
  <si>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</si>
  <si>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</si>
  <si>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</si>
  <si>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</si>
  <si>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</si>
  <si>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</si>
  <si>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</si>
  <si>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</si>
  <si>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</si>
  <si>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</si>
  <si>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</si>
  <si>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</si>
  <si>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</si>
  <si>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</si>
  <si>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</si>
  <si>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</si>
  <si>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</si>
  <si>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</si>
  <si>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</si>
  <si>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</si>
  <si>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</si>
  <si>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</si>
  <si>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</si>
  <si>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</si>
  <si>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</si>
  <si>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</si>
  <si>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</si>
  <si>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</si>
  <si>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</si>
  <si>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</si>
  <si>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</si>
  <si>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</si>
  <si>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</si>
  <si>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</si>
  <si>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</si>
  <si>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</si>
  <si>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</si>
  <si>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</si>
  <si>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</si>
  <si>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</si>
  <si>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</si>
  <si>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</si>
  <si>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</si>
  <si>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</si>
  <si>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</si>
  <si>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</si>
  <si>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</si>
  <si>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</si>
  <si>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</si>
  <si>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</si>
  <si>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</si>
  <si>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</si>
  <si>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</si>
  <si>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</si>
  <si>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</si>
  <si>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</si>
  <si>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</si>
  <si>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</si>
  <si>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</si>
  <si>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</si>
  <si>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</si>
  <si>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</si>
  <si>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</si>
  <si>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</si>
  <si>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</si>
  <si>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</si>
  <si>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</si>
  <si>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</si>
  <si>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</si>
  <si>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</si>
  <si>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</si>
  <si>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</si>
  <si>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</si>
  <si>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</si>
  <si>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</si>
  <si>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</si>
  <si>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</si>
  <si>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</si>
  <si>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</si>
  <si>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</si>
  <si>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</si>
  <si>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</si>
  <si>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</si>
  <si>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</si>
  <si>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</si>
  <si>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</si>
  <si>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</si>
  <si>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</si>
  <si>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</si>
  <si>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</si>
  <si>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</si>
  <si>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</si>
  <si>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</si>
  <si>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</si>
  <si>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</si>
  <si>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</si>
  <si>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</si>
  <si>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</si>
  <si>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</si>
  <si>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</si>
  <si>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</si>
  <si>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</si>
  <si>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</si>
  <si>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</si>
  <si>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</si>
  <si>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</si>
  <si>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</si>
  <si>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</si>
  <si>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</si>
  <si>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</si>
  <si>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</si>
  <si>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</si>
  <si>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</si>
  <si>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</si>
  <si>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</si>
  <si>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</si>
  <si>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</si>
  <si>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</si>
  <si>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</si>
  <si>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</si>
  <si>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</si>
  <si>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</si>
  <si>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</si>
  <si>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</si>
  <si>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</si>
  <si>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</si>
  <si>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</si>
  <si>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</si>
  <si>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</si>
  <si>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</si>
  <si>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</si>
  <si>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</si>
  <si>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</si>
  <si>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</si>
  <si>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</si>
  <si>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</si>
  <si>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</si>
  <si>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</si>
  <si>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</si>
  <si>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</si>
  <si>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</si>
  <si>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</si>
  <si>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</si>
  <si>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</si>
  <si>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</si>
  <si>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</si>
  <si>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</si>
  <si>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</si>
  <si>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</si>
  <si>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</si>
  <si>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</si>
  <si>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</si>
  <si>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</si>
  <si>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</si>
  <si>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</si>
  <si>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</si>
  <si>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</si>
  <si>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</si>
  <si>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</si>
  <si>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</si>
  <si>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</si>
  <si>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</si>
  <si>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</si>
  <si>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</si>
  <si>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</si>
  <si>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</si>
  <si>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</si>
  <si>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</si>
  <si>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</si>
  <si>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</si>
  <si>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</si>
  <si>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</si>
  <si>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</si>
  <si>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</si>
  <si>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</si>
  <si>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</si>
  <si>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</si>
  <si>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</si>
  <si>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</si>
  <si>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</si>
  <si>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</si>
  <si>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</si>
  <si>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</si>
  <si>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</si>
  <si>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</si>
  <si>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</si>
  <si>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</si>
  <si>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</si>
  <si>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</si>
  <si>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</si>
  <si>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</si>
  <si>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</si>
  <si>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</si>
  <si>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</si>
  <si>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</si>
  <si>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</si>
  <si>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</si>
  <si>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</si>
  <si>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</si>
  <si>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</si>
  <si>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</si>
  <si>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</si>
  <si>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</si>
  <si>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</si>
  <si>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</si>
  <si>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</si>
  <si>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</si>
  <si>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</si>
  <si>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</si>
  <si>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</si>
  <si>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</si>
  <si>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</si>
  <si>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</si>
  <si>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</si>
  <si>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</si>
  <si>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</si>
  <si>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</si>
  <si>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</si>
  <si>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</si>
  <si>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</si>
  <si>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</si>
  <si>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</si>
  <si>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</si>
  <si>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</si>
  <si>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</si>
  <si>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</si>
  <si>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</si>
  <si>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</si>
  <si>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</si>
  <si>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</si>
  <si>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</si>
  <si>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</si>
  <si>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</si>
  <si>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</si>
  <si>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</si>
  <si>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</si>
  <si>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</si>
  <si>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</si>
  <si>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</si>
  <si>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</si>
  <si>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</si>
  <si>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</si>
  <si>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</si>
  <si>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</si>
  <si>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</si>
  <si>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</si>
  <si>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</si>
  <si>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</si>
  <si>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</si>
  <si>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</si>
  <si>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</si>
  <si>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</si>
  <si>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</si>
  <si>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</si>
  <si>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</si>
  <si>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</si>
  <si>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</si>
  <si>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</si>
  <si>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</si>
  <si>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</si>
  <si>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</si>
  <si>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</si>
  <si>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</si>
  <si>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</si>
  <si>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</si>
  <si>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</si>
  <si>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</si>
  <si>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</si>
  <si>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</si>
  <si>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</si>
  <si>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</si>
  <si>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</si>
  <si>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</si>
  <si>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</si>
  <si>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</si>
  <si>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</si>
  <si>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</si>
  <si>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</si>
  <si>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</si>
  <si>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</si>
  <si>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</si>
  <si>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</si>
  <si>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</si>
  <si>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</si>
  <si>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</si>
  <si>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</si>
  <si>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</si>
  <si>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</si>
  <si>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</si>
  <si>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</si>
  <si>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</si>
  <si>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</si>
  <si>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</si>
  <si>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</si>
  <si>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</si>
  <si>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</si>
  <si>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</si>
  <si>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</si>
  <si>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</si>
  <si>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</si>
  <si>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</si>
  <si>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</si>
  <si>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</si>
  <si>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</si>
  <si>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</si>
  <si>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</si>
  <si>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</si>
  <si>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</si>
  <si>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</si>
  <si>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</si>
  <si>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</si>
  <si>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</si>
  <si>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</si>
  <si>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</si>
  <si>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</si>
  <si>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</si>
  <si>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</si>
  <si>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</si>
  <si>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</si>
  <si>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</si>
  <si>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</si>
  <si>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</si>
  <si>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</si>
  <si>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</si>
  <si>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</si>
  <si>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</si>
  <si>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</si>
  <si>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</si>
  <si>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</si>
  <si>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</si>
  <si>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</si>
  <si>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</si>
  <si>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</si>
  <si>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</si>
  <si>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</si>
  <si>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</si>
  <si>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</si>
  <si>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</si>
  <si>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</si>
  <si>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</si>
  <si>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</si>
  <si>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</si>
  <si>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</si>
  <si>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</si>
  <si>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</si>
  <si>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</si>
  <si>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</si>
  <si>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</si>
  <si>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</si>
  <si>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</si>
  <si>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</si>
  <si>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</si>
  <si>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</si>
  <si>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</si>
  <si>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</si>
  <si>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</si>
  <si>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</si>
  <si>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</si>
  <si>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</si>
  <si>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</si>
  <si>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</si>
  <si>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</si>
  <si>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</si>
  <si>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</si>
  <si>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</si>
  <si>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</si>
  <si>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</si>
  <si>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</si>
  <si>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</si>
  <si>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</si>
  <si>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</si>
  <si>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</si>
  <si>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</si>
  <si>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</si>
  <si>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</si>
  <si>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</si>
  <si>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</si>
  <si>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</si>
  <si>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</si>
  <si>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</si>
  <si>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</si>
  <si>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</si>
  <si>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</si>
  <si>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</si>
  <si>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</si>
  <si>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</si>
  <si>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</si>
  <si>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</si>
  <si>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</si>
  <si>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</si>
  <si>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</si>
  <si>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</si>
  <si>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</si>
  <si>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</si>
  <si>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</si>
  <si>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</si>
  <si>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</si>
  <si>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</si>
  <si>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</si>
  <si>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</si>
  <si>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</si>
  <si>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</si>
  <si>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</si>
  <si>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</si>
  <si>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</si>
  <si>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</si>
  <si>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</si>
  <si>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</si>
  <si>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</si>
  <si>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</si>
  <si>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</si>
  <si>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</si>
  <si>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</si>
  <si>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</si>
  <si>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</si>
  <si>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</si>
  <si>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</si>
  <si>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</si>
  <si>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</si>
  <si>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</si>
  <si>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</si>
  <si>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</si>
  <si>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</si>
  <si>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</si>
  <si>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</si>
  <si>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</si>
  <si>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</si>
  <si>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</si>
  <si>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</si>
  <si>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</si>
  <si>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</si>
  <si>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</si>
  <si>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</si>
  <si>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</si>
  <si>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</si>
  <si>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</si>
  <si>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</si>
  <si>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</si>
  <si>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</si>
  <si>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</si>
  <si>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</si>
  <si>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</si>
  <si>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</si>
  <si>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</si>
  <si>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</si>
  <si>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</si>
  <si>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</si>
  <si>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</si>
  <si>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</si>
  <si>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</si>
  <si>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</si>
  <si>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</si>
  <si>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</si>
  <si>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</si>
  <si>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</si>
  <si>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</si>
  <si>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</si>
  <si>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</si>
  <si>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</si>
  <si>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</si>
  <si>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</si>
  <si>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</si>
  <si>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</si>
  <si>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</si>
  <si>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</si>
  <si>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</si>
  <si>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</si>
  <si>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</si>
  <si>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</si>
  <si>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</si>
  <si>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</si>
  <si>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</si>
  <si>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</si>
  <si>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</si>
  <si>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</si>
  <si>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</si>
  <si>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</si>
  <si>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</si>
  <si>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</si>
  <si>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</si>
  <si>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</si>
  <si>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</si>
  <si>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</si>
  <si>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</si>
  <si>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</si>
  <si>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</si>
  <si>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</si>
  <si>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</si>
  <si>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</si>
  <si>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</si>
  <si>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</si>
  <si>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</si>
  <si>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</si>
  <si>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</si>
  <si>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</si>
  <si>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</si>
  <si>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</si>
  <si>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</si>
  <si>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</si>
  <si>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</si>
  <si>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</si>
  <si>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</si>
  <si>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</si>
  <si>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</si>
  <si>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</si>
  <si>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</si>
  <si>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</si>
  <si>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</si>
  <si>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</si>
  <si>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</si>
  <si>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</si>
  <si>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</si>
  <si>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</si>
  <si>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</si>
  <si>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</si>
  <si>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</si>
  <si>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</si>
  <si>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</si>
  <si>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</si>
  <si>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</si>
  <si>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</si>
  <si>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</si>
  <si>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</si>
  <si>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</si>
  <si>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</si>
  <si>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</si>
  <si>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</si>
  <si>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</si>
  <si>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</si>
  <si>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</si>
  <si>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</si>
  <si>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</si>
  <si>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</si>
  <si>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</si>
  <si>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</si>
  <si>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</si>
  <si>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</si>
  <si>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</si>
  <si>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</si>
  <si>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</si>
  <si>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</si>
  <si>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</si>
  <si>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</si>
  <si>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</si>
  <si>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</si>
  <si>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</si>
  <si>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</si>
  <si>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</si>
  <si>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</si>
  <si>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</si>
  <si>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</si>
  <si>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</si>
  <si>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</si>
  <si>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</si>
  <si>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</si>
  <si>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</si>
  <si>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</si>
  <si>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</si>
  <si>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</si>
  <si>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</si>
  <si>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</si>
  <si>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</si>
  <si>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</si>
  <si>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</si>
  <si>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</si>
  <si>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</si>
  <si>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</si>
  <si>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</si>
  <si>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</si>
  <si>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</si>
  <si>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</si>
  <si>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</si>
  <si>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</si>
  <si>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</si>
  <si>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</si>
  <si>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</si>
  <si>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</si>
  <si>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</si>
  <si>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</si>
  <si>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</si>
  <si>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</si>
  <si>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</si>
  <si>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</si>
  <si>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</si>
  <si>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</si>
  <si>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</si>
  <si>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</si>
  <si>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</si>
  <si>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</si>
  <si>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</si>
  <si>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</si>
  <si>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</si>
  <si>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</si>
  <si>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</si>
  <si>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</si>
  <si>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</si>
  <si>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</si>
  <si>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</si>
  <si>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</si>
  <si>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</si>
  <si>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</si>
  <si>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</si>
  <si>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</si>
  <si>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</si>
  <si>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</si>
  <si>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</si>
  <si>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</si>
  <si>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</si>
  <si>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</si>
  <si>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</si>
  <si>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</si>
  <si>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</si>
  <si>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</si>
  <si>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</si>
  <si>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</si>
  <si>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</si>
  <si>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</si>
  <si>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</si>
  <si>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</si>
  <si>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</si>
  <si>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</si>
  <si>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</si>
  <si>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</si>
  <si>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</si>
  <si>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</si>
  <si>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</si>
  <si>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</si>
  <si>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</si>
  <si>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</si>
  <si>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</si>
  <si>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</si>
  <si>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</si>
  <si>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</si>
  <si>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</si>
  <si>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</si>
  <si>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</si>
  <si>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</si>
  <si>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</si>
  <si>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</si>
  <si>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</si>
  <si>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</si>
  <si>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</si>
  <si>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</si>
  <si>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</si>
  <si>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</si>
  <si>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</si>
  <si>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</si>
  <si>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</si>
  <si>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</si>
  <si>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</si>
  <si>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</si>
  <si>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</si>
  <si>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</si>
  <si>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</si>
  <si>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</si>
  <si>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</si>
  <si>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</si>
  <si>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</si>
  <si>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</si>
  <si>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</si>
  <si>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</si>
  <si>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</si>
  <si>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</si>
  <si>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</si>
  <si>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</si>
  <si>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</si>
  <si>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</si>
  <si>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</si>
  <si>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</si>
  <si>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</si>
  <si>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</si>
  <si>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</si>
  <si>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</si>
  <si>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</si>
  <si>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</si>
  <si>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</si>
  <si>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</si>
  <si>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</si>
  <si>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</si>
  <si>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</si>
  <si>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</si>
  <si>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</si>
  <si>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</si>
  <si>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</si>
  <si>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</si>
  <si>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</si>
  <si>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</si>
  <si>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</si>
  <si>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</si>
  <si>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</si>
  <si>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</si>
  <si>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</si>
  <si>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</si>
  <si>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</si>
  <si>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</si>
  <si>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</si>
  <si>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</si>
  <si>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</si>
  <si>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</si>
  <si>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</si>
  <si>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</si>
  <si>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</si>
  <si>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</si>
  <si>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</si>
  <si>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</si>
  <si>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</si>
  <si>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</si>
  <si>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</si>
  <si>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</si>
  <si>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</si>
  <si>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</si>
  <si>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</si>
  <si>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</si>
  <si>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</si>
  <si>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</si>
  <si>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</si>
  <si>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</si>
  <si>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</si>
  <si>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</si>
  <si>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</si>
  <si>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</si>
  <si>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</si>
  <si>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</si>
  <si>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</si>
  <si>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</si>
  <si>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</si>
  <si>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</si>
  <si>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</si>
  <si>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</si>
  <si>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</si>
  <si>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</si>
  <si>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</si>
  <si>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</si>
  <si>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</si>
  <si>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</si>
  <si>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</si>
  <si>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</si>
  <si>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</si>
  <si>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</si>
  <si>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</si>
  <si>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</si>
  <si>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</si>
  <si>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</si>
  <si>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</si>
  <si>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</si>
  <si>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</si>
  <si>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</si>
  <si>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</si>
  <si>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</si>
  <si>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</si>
  <si>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</si>
  <si>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</si>
  <si>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</si>
  <si>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</si>
  <si>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</si>
  <si>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</si>
  <si>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</si>
  <si>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</si>
  <si>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</si>
  <si>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</si>
  <si>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</si>
  <si>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</si>
  <si>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</si>
  <si>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</si>
  <si>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</si>
  <si>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</si>
  <si>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</si>
  <si>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</si>
  <si>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</si>
  <si>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</si>
  <si>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</si>
  <si>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</si>
  <si>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</si>
  <si>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</si>
  <si>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</si>
  <si>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</si>
  <si>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</si>
  <si>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</si>
  <si>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</si>
  <si>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</si>
  <si>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</si>
  <si>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</si>
  <si>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</si>
  <si>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</si>
  <si>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</si>
  <si>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</si>
  <si>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</si>
  <si>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</si>
  <si>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</si>
  <si>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</si>
  <si>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</si>
  <si>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</si>
  <si>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</si>
  <si>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</si>
  <si>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</si>
  <si>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</si>
  <si>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</si>
  <si>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</si>
  <si>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</si>
  <si>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</si>
  <si>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</si>
  <si>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</si>
  <si>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</si>
  <si>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</si>
  <si>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</si>
  <si>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</si>
  <si>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</si>
  <si>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</si>
  <si>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</si>
  <si>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</si>
  <si>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</si>
  <si>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</si>
  <si>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</si>
  <si>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</si>
  <si>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</si>
  <si>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</si>
  <si>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</si>
  <si>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</si>
  <si>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</si>
  <si>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</si>
  <si>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</si>
  <si>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</si>
  <si>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</si>
  <si>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</si>
  <si>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</si>
  <si>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</si>
  <si>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</si>
  <si>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</si>
  <si>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</si>
  <si>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</si>
  <si>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</si>
  <si>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</si>
  <si>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</si>
  <si>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</si>
  <si>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</si>
  <si>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</si>
  <si>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</si>
  <si>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</si>
  <si>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</si>
  <si>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</si>
  <si>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</si>
  <si>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</si>
  <si>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</si>
  <si>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</si>
  <si>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</si>
  <si>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</si>
  <si>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</si>
  <si>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</si>
  <si>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</si>
  <si>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</si>
  <si>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</si>
  <si>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</si>
  <si>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</si>
  <si>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</si>
  <si>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</si>
  <si>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</si>
  <si>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</si>
  <si>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</si>
  <si>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</si>
  <si>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</si>
  <si>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</si>
  <si>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</si>
  <si>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</si>
  <si>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</si>
  <si>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</si>
  <si>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</si>
  <si>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</si>
  <si>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</si>
  <si>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</si>
  <si>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</si>
  <si>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</si>
  <si>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</si>
  <si>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</si>
  <si>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</si>
  <si>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</si>
  <si>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</si>
  <si>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</si>
  <si>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</si>
  <si>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</si>
  <si>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</si>
  <si>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</si>
  <si>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</si>
  <si>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</si>
  <si>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</si>
  <si>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</si>
  <si>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</si>
  <si>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</si>
  <si>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</si>
  <si>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</si>
  <si>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</si>
  <si>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</si>
  <si>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</si>
  <si>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</si>
  <si>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</si>
  <si>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</si>
  <si>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</si>
  <si>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</si>
  <si>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</si>
  <si>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</si>
  <si>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</si>
  <si>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</si>
  <si>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</si>
  <si>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</si>
  <si>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</si>
  <si>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</si>
  <si>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</si>
  <si>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</si>
  <si>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</si>
  <si>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</si>
  <si>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</si>
  <si>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</si>
  <si>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</si>
  <si>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</si>
  <si>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</si>
  <si>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</si>
  <si>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</si>
  <si>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</si>
  <si>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</si>
  <si>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</si>
  <si>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</si>
  <si>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</si>
  <si>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</si>
  <si>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</si>
  <si>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</si>
  <si>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</si>
  <si>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</si>
  <si>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</si>
  <si>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</si>
  <si>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</si>
  <si>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</si>
  <si>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</si>
  <si>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</si>
  <si>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</si>
  <si>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</si>
  <si>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</si>
  <si>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</si>
  <si>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</si>
  <si>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</si>
  <si>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</si>
  <si>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</si>
  <si>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</si>
  <si>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</si>
  <si>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</si>
  <si>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</si>
  <si>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</si>
  <si>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</si>
  <si>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</si>
  <si>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</si>
  <si>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</si>
  <si>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</si>
  <si>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</si>
  <si>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</si>
  <si>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</si>
  <si>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</si>
  <si>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</si>
  <si>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</si>
  <si>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</si>
  <si>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</si>
  <si>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</si>
  <si>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</si>
  <si>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</si>
  <si>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</si>
  <si>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</si>
  <si>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</si>
  <si>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</si>
  <si>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</si>
  <si>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</si>
  <si>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</si>
  <si>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</si>
  <si>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</si>
  <si>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</si>
  <si>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</si>
  <si>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</si>
  <si>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</si>
  <si>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</si>
  <si>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</si>
  <si>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</si>
  <si>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</si>
  <si>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</si>
  <si>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</si>
  <si>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</si>
  <si>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</si>
  <si>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</si>
  <si>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</si>
  <si>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</si>
  <si>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</si>
  <si>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</si>
  <si>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</si>
  <si>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</si>
  <si>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</si>
  <si>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</si>
  <si>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</si>
  <si>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</si>
  <si>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</si>
  <si>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</si>
  <si>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</si>
  <si>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</si>
  <si>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</si>
  <si>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</si>
  <si>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</si>
  <si>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</si>
  <si>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</si>
  <si>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</si>
  <si>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</si>
  <si>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</si>
  <si>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</si>
  <si>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</si>
  <si>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</si>
  <si>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</si>
  <si>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</si>
  <si>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</si>
  <si>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</si>
  <si>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</si>
  <si>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</si>
  <si>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</si>
  <si>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</si>
  <si>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</si>
  <si>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</si>
  <si>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</si>
  <si>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</si>
  <si>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</si>
  <si>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</si>
  <si>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</si>
  <si>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</si>
  <si>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</si>
  <si>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</si>
  <si>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</si>
  <si>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</si>
  <si>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</si>
  <si>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</si>
  <si>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</si>
  <si>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</si>
  <si>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</si>
  <si>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</si>
  <si>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</si>
  <si>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</si>
  <si>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</si>
  <si>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</si>
  <si>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</si>
  <si>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</si>
  <si>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</si>
  <si>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</si>
  <si>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</si>
  <si>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</si>
  <si>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</si>
  <si>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</si>
  <si>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</si>
  <si>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</si>
  <si>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</si>
  <si>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</si>
  <si>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</si>
  <si>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</si>
  <si>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</si>
  <si>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</si>
  <si>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</si>
  <si>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</si>
  <si>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</si>
  <si>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</si>
  <si>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</si>
  <si>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</si>
  <si>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</si>
  <si>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</si>
  <si>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</si>
  <si>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</si>
  <si>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</si>
  <si>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</si>
  <si>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</si>
  <si>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</si>
  <si>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</si>
  <si>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</si>
  <si>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</si>
  <si>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</si>
  <si>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</si>
  <si>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</si>
  <si>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</si>
  <si>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</si>
  <si>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</si>
  <si>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</si>
  <si>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</si>
  <si>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</si>
  <si>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</si>
  <si>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</si>
  <si>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</si>
  <si>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</si>
  <si>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</si>
  <si>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</si>
  <si>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</si>
  <si>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</si>
  <si>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</si>
  <si>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</si>
  <si>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</si>
  <si>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</si>
  <si>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</si>
  <si>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</si>
  <si>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</si>
  <si>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</si>
  <si>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</si>
  <si>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</si>
  <si>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</si>
  <si>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</si>
  <si>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</si>
  <si>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</si>
  <si>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</si>
  <si>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</si>
  <si>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</si>
  <si>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</si>
  <si>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</si>
  <si>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</si>
  <si>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</si>
  <si>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</si>
  <si>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</si>
  <si>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</si>
  <si>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</si>
  <si>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</si>
  <si>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</si>
  <si>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</si>
  <si>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</si>
  <si>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</si>
  <si>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</si>
  <si>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</si>
  <si>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</si>
  <si>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</si>
  <si>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</si>
  <si>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</si>
  <si>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</si>
  <si>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</si>
  <si>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</si>
  <si>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</si>
  <si>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</si>
  <si>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</si>
  <si>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</si>
  <si>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</si>
  <si>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</si>
  <si>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</si>
  <si>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</si>
  <si>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</si>
  <si>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</si>
  <si>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</si>
  <si>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</si>
  <si>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</si>
  <si>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</si>
  <si>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</si>
  <si>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</si>
  <si>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</si>
  <si>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</si>
  <si>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</si>
  <si>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</si>
  <si>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</si>
  <si>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</si>
  <si>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</si>
  <si>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</si>
  <si>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</si>
  <si>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</si>
  <si>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</si>
  <si>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</si>
  <si>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</si>
  <si>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</si>
  <si>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</si>
  <si>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</si>
  <si>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</si>
  <si>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</si>
  <si>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</si>
  <si>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</si>
  <si>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</si>
  <si>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</si>
  <si>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</si>
  <si>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</si>
  <si>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</si>
  <si>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</si>
  <si>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</si>
  <si>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</si>
  <si>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</si>
  <si>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</si>
  <si>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</si>
  <si>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</si>
  <si>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</si>
  <si>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</si>
  <si>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</si>
  <si>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</si>
  <si>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</si>
  <si>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</si>
  <si>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</si>
  <si>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</si>
  <si>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</si>
  <si>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</si>
  <si>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</si>
  <si>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</si>
  <si>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</si>
  <si>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</si>
  <si>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</si>
  <si>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</si>
  <si>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</si>
  <si>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</si>
  <si>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</si>
  <si>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</si>
  <si>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</si>
  <si>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</si>
  <si>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</si>
  <si>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</si>
  <si>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</si>
  <si>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</si>
  <si>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</si>
  <si>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</si>
  <si>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</si>
  <si>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</si>
  <si>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</si>
  <si>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</si>
  <si>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</si>
  <si>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</si>
  <si>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</si>
  <si>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</si>
  <si>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</si>
  <si>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</si>
  <si>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</si>
  <si>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</si>
  <si>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</si>
  <si>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</si>
  <si>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</si>
  <si>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</si>
  <si>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</si>
  <si>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</si>
  <si>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</si>
  <si>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</si>
  <si>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</si>
  <si>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</si>
  <si>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</si>
  <si>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</si>
  <si>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</si>
  <si>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</si>
  <si>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</si>
  <si>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</si>
  <si>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</si>
  <si>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</si>
  <si>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</si>
  <si>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</si>
  <si>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</si>
  <si>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</si>
  <si>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</si>
  <si>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</si>
  <si>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</si>
  <si>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</si>
  <si>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</si>
  <si>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</si>
  <si>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</si>
  <si>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</si>
  <si>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</si>
  <si>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</si>
  <si>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</si>
  <si>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</si>
  <si>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</si>
  <si>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</si>
  <si>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</si>
  <si>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</si>
  <si>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</si>
  <si>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</si>
  <si>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</si>
  <si>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</si>
  <si>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</si>
  <si>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</si>
  <si>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</si>
  <si>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</si>
  <si>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</si>
  <si>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</si>
  <si>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</si>
  <si>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</si>
  <si>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</si>
  <si>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</si>
  <si>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</si>
  <si>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</si>
  <si>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</si>
  <si>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</si>
  <si>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</si>
  <si>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</si>
  <si>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</si>
  <si>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</si>
  <si>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</si>
  <si>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</si>
  <si>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</si>
  <si>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</si>
  <si>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</si>
  <si>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</si>
  <si>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</si>
  <si>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</si>
  <si>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</si>
  <si>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</si>
  <si>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</si>
  <si>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</si>
  <si>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</si>
  <si>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</si>
  <si>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</si>
  <si>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</si>
  <si>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</si>
  <si>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</si>
  <si>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</si>
  <si>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</si>
  <si>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</si>
  <si>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</si>
  <si>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</si>
  <si>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</si>
  <si>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</si>
  <si>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</si>
  <si>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</si>
  <si>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</si>
  <si>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</si>
  <si>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</si>
  <si>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</si>
  <si>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</si>
  <si>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</si>
  <si>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</si>
  <si>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</si>
  <si>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</si>
  <si>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</si>
  <si>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</si>
  <si>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</si>
  <si>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</si>
  <si>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</si>
  <si>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</si>
  <si>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</si>
  <si>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</si>
  <si>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</si>
  <si>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</si>
  <si>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</si>
  <si>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</si>
  <si>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</si>
  <si>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</si>
  <si>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</si>
  <si>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</si>
  <si>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</si>
  <si>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</si>
  <si>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</si>
  <si>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</si>
  <si>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</si>
  <si>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</si>
  <si>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</si>
  <si>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</si>
  <si>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</si>
  <si>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</si>
  <si>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</si>
  <si>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</si>
  <si>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</si>
  <si>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</si>
  <si>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</si>
  <si>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</si>
  <si>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</si>
  <si>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</si>
  <si>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</si>
  <si>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</si>
  <si>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</si>
  <si>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</si>
  <si>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</si>
  <si>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</si>
  <si>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</si>
  <si>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</si>
  <si>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</si>
  <si>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</si>
  <si>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</si>
  <si>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</si>
  <si>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</si>
  <si>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</si>
  <si>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</si>
  <si>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</si>
  <si>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</si>
  <si>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</si>
  <si>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</si>
  <si>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</si>
  <si>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</si>
  <si>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</si>
  <si>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</si>
  <si>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</si>
  <si>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</si>
  <si>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</si>
  <si>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</si>
  <si>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</si>
  <si>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</si>
  <si>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</si>
  <si>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</si>
  <si>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</si>
  <si>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</si>
  <si>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</si>
  <si>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</si>
  <si>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</si>
  <si>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</si>
  <si>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</si>
  <si>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</si>
  <si>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</si>
  <si>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</si>
  <si>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</si>
  <si>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</si>
  <si>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</si>
  <si>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</si>
  <si>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</si>
  <si>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</si>
  <si>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</si>
  <si>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</si>
  <si>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</si>
  <si>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</si>
  <si>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</si>
  <si>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</si>
  <si>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</si>
  <si>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</si>
  <si>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</si>
  <si>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</si>
  <si>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</si>
  <si>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</si>
  <si>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</si>
  <si>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</si>
  <si>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</si>
  <si>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</si>
  <si>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</si>
  <si>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</si>
  <si>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</si>
  <si>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</si>
  <si>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</si>
  <si>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</si>
  <si>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</si>
  <si>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</si>
  <si>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</si>
  <si>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</si>
  <si>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</si>
  <si>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</si>
  <si>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</si>
  <si>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</si>
  <si>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</si>
  <si>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</si>
  <si>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</si>
  <si>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</si>
  <si>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</si>
  <si>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</si>
  <si>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</si>
  <si>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</si>
  <si>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</si>
  <si>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</si>
  <si>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</si>
  <si>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</si>
  <si>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</si>
  <si>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</si>
  <si>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</si>
  <si>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</si>
  <si>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</si>
  <si>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</si>
  <si>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</si>
  <si>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</si>
  <si>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</si>
  <si>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</si>
  <si>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</si>
  <si>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</si>
  <si>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</si>
  <si>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</si>
  <si>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</si>
  <si>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</si>
  <si>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</si>
  <si>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</si>
  <si>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</si>
  <si>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</si>
  <si>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</si>
  <si>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</si>
  <si>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</si>
  <si>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</si>
  <si>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</si>
  <si>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</si>
  <si>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</si>
  <si>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</si>
  <si>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</si>
  <si>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</si>
  <si>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</si>
  <si>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</si>
  <si>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</si>
  <si>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</si>
  <si>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</si>
  <si>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</si>
  <si>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</si>
  <si>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</si>
  <si>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</si>
  <si>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</si>
  <si>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</si>
  <si>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</si>
  <si>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</si>
  <si>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</si>
  <si>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</si>
  <si>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</si>
  <si>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</si>
  <si>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</si>
  <si>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</si>
  <si>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</si>
  <si>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</si>
  <si>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</si>
  <si>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</si>
  <si>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</si>
  <si>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</si>
  <si>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</si>
  <si>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</si>
  <si>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</si>
  <si>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</si>
  <si>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</si>
  <si>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</si>
  <si>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</si>
  <si>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</si>
  <si>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</si>
  <si>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</si>
  <si>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</si>
  <si>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</si>
  <si>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</si>
  <si>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</si>
  <si>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</si>
  <si>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</si>
  <si>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</si>
  <si>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</si>
  <si>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</si>
  <si>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</si>
  <si>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</si>
  <si>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</si>
  <si>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</si>
  <si>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</si>
  <si>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</si>
  <si>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</si>
  <si>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</si>
  <si>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</si>
  <si>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</si>
  <si>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</si>
  <si>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</si>
  <si>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</si>
  <si>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</si>
  <si>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</si>
  <si>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</si>
  <si>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</si>
  <si>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</si>
  <si>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</si>
  <si>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</si>
  <si>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</si>
  <si>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</si>
  <si>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</si>
  <si>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</si>
  <si>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</si>
  <si>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</si>
  <si>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</si>
  <si>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</si>
  <si>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</si>
  <si>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</si>
  <si>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</si>
  <si>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</si>
  <si>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</si>
  <si>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</si>
  <si>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</si>
  <si>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</si>
  <si>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</si>
  <si>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</si>
  <si>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</si>
  <si>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</si>
  <si>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</si>
  <si>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</si>
  <si>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</si>
  <si>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</si>
  <si>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</si>
  <si>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</si>
  <si>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</si>
  <si>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</si>
  <si>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</si>
  <si>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</si>
  <si>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</si>
  <si>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</si>
  <si>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</si>
  <si>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</si>
  <si>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</si>
  <si>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</si>
  <si>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</si>
  <si>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</si>
  <si>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</si>
  <si>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</si>
  <si>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</si>
  <si>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</si>
  <si>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</si>
  <si>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</si>
  <si>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</si>
  <si>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</si>
  <si>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</si>
  <si>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</si>
  <si>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</si>
  <si>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</si>
  <si>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</si>
  <si>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</si>
  <si>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</si>
  <si>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</si>
  <si>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</si>
  <si>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</si>
  <si>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</si>
  <si>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</si>
  <si>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</si>
  <si>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</si>
  <si>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</si>
  <si>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</si>
  <si>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</si>
  <si>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</si>
  <si>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</si>
  <si>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</si>
  <si>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</si>
  <si>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</si>
  <si>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</si>
  <si>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</si>
  <si>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</si>
  <si>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</si>
  <si>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</si>
  <si>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</si>
  <si>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</si>
  <si>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</si>
  <si>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</si>
  <si>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</si>
  <si>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</si>
  <si>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</si>
  <si>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</si>
  <si>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</si>
  <si>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</si>
  <si>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</si>
  <si>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</si>
  <si>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</si>
  <si>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</si>
  <si>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</si>
  <si>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</si>
  <si>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</si>
  <si>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</si>
  <si>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</si>
  <si>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</si>
  <si>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</si>
  <si>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</si>
  <si>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</si>
  <si>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</si>
  <si>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</si>
  <si>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</si>
  <si>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</si>
  <si>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</si>
  <si>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</si>
  <si>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</si>
  <si>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</si>
  <si>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</si>
  <si>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</si>
  <si>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</si>
  <si>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</si>
  <si>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</si>
  <si>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</si>
  <si>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</si>
  <si>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</si>
  <si>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</si>
  <si>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</si>
  <si>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</si>
  <si>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</si>
  <si>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</si>
  <si>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</si>
  <si>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</si>
  <si>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</si>
  <si>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</si>
  <si>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</si>
  <si>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</si>
  <si>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</si>
  <si>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</si>
  <si>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</si>
  <si>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</si>
  <si>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</si>
  <si>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</si>
  <si>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</si>
  <si>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</si>
  <si>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</si>
  <si>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</si>
  <si>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</si>
  <si>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</si>
  <si>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</si>
  <si>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</si>
  <si>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</si>
  <si>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</si>
  <si>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</si>
  <si>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</si>
  <si>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</si>
  <si>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</si>
  <si>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</si>
  <si>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</si>
  <si>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</si>
  <si>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</si>
  <si>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</si>
  <si>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</si>
  <si>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</si>
  <si>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</si>
  <si>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</si>
  <si>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</si>
  <si>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</si>
  <si>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</si>
  <si>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</si>
  <si>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</si>
  <si>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</si>
  <si>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</si>
  <si>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</si>
  <si>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</si>
  <si>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</si>
  <si>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</si>
  <si>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</si>
  <si>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</si>
  <si>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</si>
  <si>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</si>
  <si>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</si>
  <si>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</si>
  <si>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</si>
  <si>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</si>
  <si>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</si>
  <si>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</si>
  <si>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</si>
  <si>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</si>
  <si>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</si>
  <si>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</si>
  <si>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</si>
  <si>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</si>
  <si>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</si>
  <si>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</si>
  <si>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</si>
  <si>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</si>
  <si>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</si>
  <si>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</si>
  <si>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</si>
  <si>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</si>
  <si>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</si>
  <si>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</si>
  <si>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</si>
  <si>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</si>
  <si>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</si>
  <si>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</si>
  <si>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</si>
  <si>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</si>
  <si>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</si>
  <si>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</si>
  <si>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</si>
  <si>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</si>
  <si>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</si>
  <si>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</si>
  <si>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</si>
  <si>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</si>
  <si>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</si>
  <si>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</si>
  <si>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</si>
  <si>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</si>
  <si>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</si>
  <si>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</si>
  <si>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</si>
  <si>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</si>
  <si>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</si>
  <si>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</si>
  <si>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</si>
  <si>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</si>
  <si>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</si>
  <si>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</si>
  <si>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</si>
  <si>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</si>
  <si>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</si>
  <si>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</si>
  <si>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</si>
  <si>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</si>
  <si>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</si>
  <si>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</si>
  <si>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</si>
  <si>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</si>
  <si>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</si>
  <si>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</si>
  <si>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</si>
  <si>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</si>
  <si>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</si>
  <si>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</si>
  <si>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</si>
  <si>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</si>
  <si>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</si>
  <si>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</si>
  <si>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</si>
  <si>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</si>
  <si>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</si>
  <si>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</si>
  <si>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</si>
  <si>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</si>
  <si>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</si>
  <si>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</si>
  <si>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</si>
  <si>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</si>
  <si>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</si>
  <si>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</si>
  <si>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</si>
  <si>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</si>
  <si>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</si>
  <si>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</si>
  <si>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</si>
  <si>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</si>
  <si>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</si>
  <si>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</si>
  <si>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</si>
  <si>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</si>
  <si>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</si>
  <si>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</si>
  <si>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</si>
  <si>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</si>
  <si>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</si>
  <si>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</si>
  <si>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</si>
  <si>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</si>
  <si>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</si>
  <si>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</si>
  <si>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</si>
  <si>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</si>
  <si>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</si>
  <si>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</si>
  <si>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</si>
  <si>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</si>
  <si>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</si>
  <si>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</si>
  <si>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</si>
  <si>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</si>
  <si>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</si>
  <si>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</si>
  <si>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</si>
  <si>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</si>
  <si>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</si>
  <si>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</si>
  <si>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</si>
  <si>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</si>
  <si>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</si>
  <si>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</si>
  <si>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</si>
  <si>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</si>
  <si>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</si>
  <si>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</si>
  <si>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</si>
  <si>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</si>
  <si>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</si>
  <si>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</si>
  <si>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</si>
  <si>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</si>
  <si>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</si>
  <si>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</si>
  <si>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</si>
  <si>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</si>
  <si>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</si>
  <si>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</si>
  <si>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</si>
  <si>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</si>
  <si>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</si>
  <si>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</si>
  <si>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</si>
  <si>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</si>
  <si>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</si>
  <si>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</si>
  <si>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</si>
  <si>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</si>
  <si>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</si>
  <si>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</si>
  <si>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</si>
  <si>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</si>
  <si>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</si>
  <si>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</si>
  <si>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</si>
  <si>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</si>
  <si>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</si>
  <si>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</si>
  <si>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</si>
  <si>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</si>
  <si>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</si>
  <si>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</si>
  <si>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</si>
  <si>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</si>
  <si>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</si>
  <si>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</si>
  <si>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</si>
  <si>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</si>
  <si>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</si>
  <si>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</si>
  <si>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</si>
  <si>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</si>
  <si>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</si>
  <si>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</si>
  <si>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</si>
  <si>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</si>
  <si>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</si>
  <si>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</si>
  <si>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</si>
  <si>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</si>
  <si>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</si>
  <si>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</si>
  <si>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</si>
  <si>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</si>
  <si>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</si>
  <si>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</si>
  <si>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</si>
  <si>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</si>
  <si>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</si>
  <si>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</si>
  <si>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</si>
  <si>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</si>
  <si>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</si>
  <si>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</si>
  <si>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</si>
  <si>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</si>
  <si>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</si>
  <si>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</si>
  <si>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</si>
  <si>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</si>
  <si>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</si>
  <si>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</si>
  <si>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</si>
  <si>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</si>
  <si>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</si>
  <si>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</si>
  <si>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</si>
  <si>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</si>
  <si>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</si>
  <si>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</si>
  <si>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</si>
  <si>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</si>
  <si>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</si>
  <si>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</si>
  <si>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</si>
  <si>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</si>
  <si>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</si>
  <si>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</si>
  <si>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</si>
  <si>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</si>
  <si>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</si>
  <si>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</si>
  <si>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</si>
  <si>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</si>
  <si>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</si>
  <si>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</si>
  <si>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</si>
  <si>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</si>
  <si>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</si>
  <si>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</si>
  <si>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</si>
  <si>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</si>
  <si>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</si>
  <si>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</si>
  <si>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</si>
  <si>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</si>
  <si>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</si>
  <si>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</si>
  <si>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</si>
  <si>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</si>
  <si>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</si>
  <si>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</si>
  <si>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</si>
  <si>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</si>
  <si>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</si>
  <si>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</si>
  <si>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</si>
  <si>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</si>
  <si>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</si>
  <si>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</si>
  <si>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</si>
  <si>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</si>
  <si>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</si>
  <si>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</si>
  <si>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</si>
  <si>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</si>
  <si>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</si>
  <si>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</si>
  <si>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</si>
  <si>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</si>
  <si>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</si>
  <si>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</si>
  <si>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</si>
  <si>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</si>
  <si>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</si>
  <si>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</si>
  <si>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</si>
  <si>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</si>
  <si>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</si>
  <si>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</si>
  <si>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</si>
  <si>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</si>
  <si>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</si>
  <si>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</si>
  <si>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</si>
  <si>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</si>
  <si>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</si>
  <si>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</si>
  <si>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</si>
  <si>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</si>
  <si>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</si>
  <si>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</si>
  <si>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</si>
  <si>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</si>
  <si>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</si>
  <si>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</si>
  <si>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</si>
  <si>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</si>
  <si>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</si>
  <si>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</si>
  <si>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</si>
  <si>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</si>
  <si>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</si>
  <si>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</si>
  <si>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</si>
  <si>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</si>
  <si>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</si>
  <si>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</si>
  <si>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</si>
  <si>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</si>
  <si>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</si>
  <si>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</si>
  <si>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</si>
  <si>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</si>
  <si>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</si>
  <si>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</si>
  <si>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</si>
  <si>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</si>
  <si>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</si>
  <si>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</si>
  <si>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</si>
  <si>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</si>
  <si>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</si>
  <si>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</si>
  <si>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</si>
  <si>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</si>
  <si>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</si>
  <si>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</si>
  <si>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</si>
  <si>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</si>
  <si>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</si>
  <si>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</si>
  <si>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</si>
  <si>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</si>
  <si>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</si>
  <si>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</si>
  <si>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</si>
  <si>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</si>
  <si>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</si>
  <si>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</si>
  <si>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</si>
  <si>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</si>
  <si>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</si>
  <si>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</si>
  <si>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</si>
  <si>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</si>
  <si>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</si>
  <si>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</si>
  <si>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</si>
  <si>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</si>
  <si>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</si>
  <si>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</si>
  <si>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</si>
  <si>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</si>
  <si>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</si>
  <si>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</si>
  <si>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</si>
  <si>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</si>
  <si>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</si>
  <si>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</si>
  <si>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</si>
  <si>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</si>
  <si>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</si>
  <si>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</si>
  <si>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</si>
  <si>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</si>
  <si>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</si>
  <si>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</si>
  <si>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</si>
  <si>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</si>
  <si>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</si>
  <si>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</si>
  <si>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</si>
  <si>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</si>
  <si>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</si>
  <si>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</si>
  <si>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</si>
  <si>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</si>
  <si>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</si>
  <si>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</si>
  <si>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</si>
  <si>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</si>
  <si>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</si>
  <si>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</si>
  <si>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</si>
  <si>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</si>
  <si>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</si>
  <si>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</si>
  <si>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</si>
  <si>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</si>
  <si>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</si>
  <si>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</si>
  <si>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</si>
  <si>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</si>
  <si>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</si>
  <si>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</si>
  <si>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</si>
  <si>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</si>
  <si>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</si>
  <si>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</si>
  <si>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</si>
  <si>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</si>
  <si>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</si>
  <si>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</si>
  <si>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</si>
  <si>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</si>
  <si>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</si>
  <si>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</si>
  <si>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</si>
  <si>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</si>
  <si>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</si>
  <si>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</si>
  <si>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</si>
  <si>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</si>
  <si>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</si>
  <si>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</si>
  <si>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</si>
  <si>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</si>
  <si>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</si>
  <si>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</si>
  <si>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</si>
  <si>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</si>
  <si>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</si>
  <si>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</si>
  <si>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</si>
  <si>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</si>
  <si>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</si>
  <si>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</si>
  <si>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</si>
  <si>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</si>
  <si>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</si>
  <si>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</si>
  <si>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</si>
  <si>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</si>
  <si>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</si>
  <si>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</si>
  <si>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</si>
  <si>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</si>
  <si>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</si>
  <si>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</si>
  <si>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</si>
  <si>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</si>
  <si>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</si>
  <si>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</si>
  <si>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</si>
  <si>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</si>
  <si>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</si>
  <si>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</si>
  <si>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</si>
  <si>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</si>
  <si>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</si>
  <si>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</si>
  <si>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</si>
  <si>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</si>
  <si>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</si>
  <si>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</si>
  <si>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</si>
  <si>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</si>
  <si>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</si>
  <si>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</si>
  <si>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</si>
  <si>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</si>
  <si>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</si>
  <si>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</si>
  <si>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</si>
  <si>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</si>
  <si>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</si>
  <si>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</si>
  <si>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</si>
  <si>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</si>
  <si>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</si>
  <si>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</si>
  <si>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</si>
  <si>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</si>
  <si>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</si>
  <si>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</si>
  <si>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</si>
  <si>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</si>
  <si>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</si>
  <si>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</si>
  <si>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</si>
  <si>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</si>
  <si>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</si>
  <si>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</si>
  <si>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</si>
  <si>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</si>
  <si>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</si>
  <si>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</si>
  <si>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</si>
  <si>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</si>
  <si>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</si>
  <si>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</si>
  <si>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</si>
  <si>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</si>
  <si>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</si>
  <si>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</si>
  <si>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</si>
  <si>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</si>
  <si>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</si>
  <si>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</si>
  <si>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</si>
  <si>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</si>
  <si>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</si>
  <si>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</si>
  <si>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</si>
  <si>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</si>
  <si>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</si>
  <si>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</si>
  <si>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</si>
  <si>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</si>
  <si>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</si>
  <si>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</si>
  <si>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</si>
  <si>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</si>
  <si>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</si>
  <si>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</si>
  <si>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</si>
  <si>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</si>
  <si>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</si>
  <si>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</si>
  <si>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</si>
  <si>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</si>
  <si>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</si>
  <si>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</si>
  <si>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</si>
  <si>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</si>
  <si>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</si>
  <si>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</si>
  <si>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</si>
  <si>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</si>
  <si>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</si>
  <si>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</si>
  <si>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</si>
  <si>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</si>
  <si>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</si>
  <si>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</si>
  <si>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</si>
  <si>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</si>
  <si>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</si>
  <si>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</si>
  <si>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</si>
  <si>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</si>
  <si>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</si>
  <si>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</si>
  <si>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</si>
  <si>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</si>
  <si>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</si>
  <si>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</si>
  <si>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</si>
  <si>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</si>
  <si>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</si>
  <si>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</si>
  <si>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</si>
  <si>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</si>
  <si>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</si>
  <si>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</si>
  <si>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</si>
  <si>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</si>
  <si>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</si>
  <si>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</si>
  <si>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</si>
  <si>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</si>
  <si>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</si>
  <si>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</si>
  <si>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</si>
  <si>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</si>
  <si>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</si>
  <si>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</si>
  <si>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</si>
  <si>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</si>
  <si>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</si>
  <si>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</si>
  <si>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</si>
  <si>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</si>
  <si>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</si>
  <si>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</si>
  <si>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</si>
  <si>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</si>
  <si>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</si>
  <si>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</si>
  <si>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</si>
  <si>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</si>
  <si>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</si>
  <si>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</si>
  <si>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</si>
  <si>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</si>
  <si>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</si>
  <si>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</si>
  <si>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</si>
  <si>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</si>
  <si>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</si>
  <si>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</si>
  <si>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</si>
  <si>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</si>
  <si>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</si>
  <si>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</si>
  <si>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</si>
  <si>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</si>
  <si>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</si>
  <si>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</si>
  <si>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</si>
  <si>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</si>
  <si>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</si>
  <si>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</si>
  <si>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</si>
  <si>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</si>
  <si>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</si>
  <si>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</si>
  <si>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</si>
  <si>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</si>
  <si>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</si>
  <si>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</si>
  <si>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</si>
  <si>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</si>
  <si>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</si>
  <si>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</si>
  <si>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</si>
  <si>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</si>
  <si>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</si>
  <si>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</si>
  <si>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</si>
  <si>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</si>
  <si>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</si>
  <si>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</si>
  <si>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</si>
  <si>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</si>
  <si>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</si>
  <si>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</si>
  <si>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</si>
  <si>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</si>
  <si>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</si>
  <si>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</si>
  <si>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</si>
  <si>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</si>
  <si>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</si>
  <si>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</si>
  <si>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</si>
  <si>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</si>
  <si>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</si>
  <si>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</si>
  <si>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</si>
  <si>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</si>
  <si>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</si>
  <si>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</si>
  <si>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</si>
  <si>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</si>
  <si>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</si>
  <si>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</si>
  <si>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</si>
  <si>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</si>
  <si>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</si>
  <si>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</si>
  <si>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</si>
  <si>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</si>
  <si>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</si>
  <si>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</si>
  <si>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</si>
  <si>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</si>
  <si>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</si>
  <si>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</si>
  <si>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</si>
  <si>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</si>
  <si>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</si>
  <si>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</si>
  <si>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</si>
  <si>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</si>
  <si>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</si>
  <si>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</si>
  <si>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</si>
  <si>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</si>
  <si>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</si>
  <si>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</si>
  <si>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</si>
  <si>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</si>
  <si>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</si>
  <si>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</si>
  <si>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</si>
  <si>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</si>
  <si>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</si>
  <si>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</si>
  <si>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</si>
  <si>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</si>
  <si>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</si>
  <si>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</si>
  <si>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</si>
  <si>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</si>
  <si>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</si>
  <si>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</si>
  <si>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</si>
  <si>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</si>
  <si>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</si>
  <si>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</si>
  <si>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</si>
  <si>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</si>
  <si>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</si>
  <si>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</si>
  <si>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</si>
  <si>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</si>
  <si>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</si>
  <si>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</si>
  <si>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</si>
  <si>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</si>
  <si>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</si>
  <si>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</si>
  <si>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</si>
  <si>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</si>
  <si>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</si>
  <si>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</si>
  <si>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</si>
  <si>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</si>
  <si>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</si>
  <si>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</si>
  <si>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</si>
  <si>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</si>
  <si>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</si>
  <si>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</si>
  <si>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</si>
  <si>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</si>
  <si>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</si>
  <si>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</si>
  <si>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</si>
  <si>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</si>
  <si>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</si>
  <si>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</si>
  <si>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</si>
  <si>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</si>
  <si>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</si>
  <si>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</si>
  <si>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</si>
  <si>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</si>
  <si>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</si>
  <si>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</si>
  <si>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</si>
  <si>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</si>
  <si>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</si>
  <si>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</si>
  <si>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</si>
  <si>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</si>
  <si>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</si>
  <si>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</si>
  <si>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</si>
  <si>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</si>
  <si>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</si>
  <si>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</si>
  <si>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</si>
  <si>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</si>
  <si>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</si>
  <si>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</si>
  <si>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</si>
  <si>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</si>
  <si>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</si>
  <si>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</si>
  <si>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</si>
  <si>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</si>
  <si>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</si>
  <si>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</si>
  <si>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</si>
  <si>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</si>
  <si>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</si>
  <si>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</si>
  <si>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</si>
  <si>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</si>
  <si>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</si>
  <si>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</si>
  <si>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</si>
  <si>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</si>
  <si>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</si>
  <si>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</si>
  <si>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</si>
  <si>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</si>
  <si>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</si>
  <si>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</si>
  <si>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</si>
  <si>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</si>
  <si>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</si>
  <si>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</si>
  <si>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</si>
  <si>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</si>
  <si>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</si>
  <si>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</si>
  <si>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</si>
  <si>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</si>
  <si>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</si>
  <si>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</si>
  <si>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</si>
  <si>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</si>
  <si>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</si>
  <si>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</si>
  <si>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</si>
  <si>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</si>
  <si>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</si>
  <si>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</si>
  <si>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</si>
  <si>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</si>
  <si>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</si>
  <si>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</si>
  <si>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</si>
  <si>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</si>
  <si>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</si>
  <si>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</si>
  <si>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</si>
  <si>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</si>
  <si>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</si>
  <si>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</si>
  <si>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</si>
  <si>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</si>
  <si>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</si>
  <si>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</si>
  <si>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</si>
  <si>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</si>
  <si>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</si>
  <si>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</si>
  <si>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</si>
  <si>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</si>
  <si>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</si>
  <si>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</si>
  <si>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</si>
  <si>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</si>
  <si>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</si>
  <si>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</si>
  <si>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</si>
  <si>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</si>
  <si>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</si>
  <si>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</si>
  <si>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</si>
  <si>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</si>
  <si>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</si>
  <si>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</si>
  <si>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</si>
  <si>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</si>
  <si>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</si>
  <si>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</si>
  <si>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</si>
  <si>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</si>
  <si>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</si>
  <si>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</si>
  <si>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</si>
  <si>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</si>
  <si>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</si>
  <si>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</si>
  <si>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</si>
  <si>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</si>
  <si>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</si>
  <si>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</si>
  <si>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</si>
  <si>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</si>
  <si>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</si>
  <si>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</si>
  <si>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</si>
  <si>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</si>
  <si>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</si>
  <si>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</si>
  <si>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</si>
  <si>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</si>
  <si>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</si>
  <si>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</si>
  <si>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</si>
  <si>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</si>
  <si>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</si>
  <si>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</si>
  <si>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</si>
  <si>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</si>
  <si>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</si>
  <si>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</si>
  <si>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</si>
  <si>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</si>
  <si>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</si>
  <si>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</si>
  <si>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</si>
  <si>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</si>
  <si>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</si>
  <si>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</si>
  <si>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</si>
  <si>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</si>
  <si>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</si>
  <si>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</si>
  <si>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</si>
  <si>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</si>
  <si>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</si>
  <si>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</si>
  <si>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</si>
  <si>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</si>
  <si>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</si>
  <si>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</si>
  <si>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</si>
  <si>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</si>
  <si>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</si>
  <si>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</si>
  <si>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</si>
  <si>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</si>
  <si>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</si>
  <si>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</si>
  <si>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</si>
  <si>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</si>
  <si>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</si>
  <si>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</si>
  <si>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</si>
  <si>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</si>
  <si>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</si>
  <si>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</si>
  <si>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</si>
  <si>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</si>
  <si>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</si>
  <si>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</si>
  <si>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</si>
  <si>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</si>
  <si>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</si>
  <si>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</si>
  <si>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</si>
  <si>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</si>
  <si>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</si>
  <si>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</si>
  <si>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</si>
  <si>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</si>
  <si>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</si>
  <si>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</si>
  <si>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</si>
  <si>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</si>
  <si>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</si>
  <si>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</si>
  <si>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</si>
  <si>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</si>
  <si>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</si>
  <si>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</si>
  <si>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</si>
  <si>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</si>
  <si>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</si>
  <si>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</si>
  <si>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</si>
  <si>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</si>
  <si>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</si>
  <si>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</si>
  <si>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</si>
  <si>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</si>
  <si>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</si>
  <si>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</si>
  <si>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</si>
  <si>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</si>
  <si>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</si>
  <si>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</si>
  <si>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</si>
  <si>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</si>
  <si>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</si>
  <si>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</si>
  <si>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</si>
  <si>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</si>
  <si>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</si>
  <si>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</si>
  <si>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</si>
  <si>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</si>
  <si>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</si>
  <si>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</si>
  <si>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</si>
  <si>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</si>
  <si>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</si>
  <si>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</si>
  <si>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</si>
  <si>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</si>
  <si>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</si>
  <si>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</si>
  <si>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</si>
  <si>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</si>
  <si>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</si>
  <si>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</si>
  <si>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</si>
  <si>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</si>
  <si>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</si>
  <si>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</si>
  <si>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</si>
  <si>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</si>
  <si>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</si>
  <si>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</si>
  <si>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</si>
  <si>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</si>
  <si>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</si>
  <si>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</si>
  <si>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</si>
  <si>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</si>
  <si>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</si>
  <si>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</si>
  <si>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</si>
  <si>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</si>
  <si>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</si>
  <si>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</si>
  <si>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</si>
  <si>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</si>
  <si>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</si>
  <si>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</si>
  <si>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</si>
  <si>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</si>
  <si>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</si>
  <si>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</si>
  <si>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</si>
  <si>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</si>
  <si>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</si>
  <si>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</si>
  <si>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</si>
  <si>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</si>
  <si>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</si>
  <si>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</si>
  <si>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</si>
  <si>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</si>
  <si>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</si>
  <si>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</si>
  <si>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</si>
  <si>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</si>
  <si>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</si>
  <si>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</si>
  <si>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</si>
  <si>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</si>
  <si>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</si>
  <si>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</si>
  <si>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</si>
  <si>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</si>
  <si>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</si>
  <si>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</si>
  <si>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</si>
  <si>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</si>
  <si>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</si>
  <si>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</si>
  <si>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</si>
  <si>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</si>
  <si>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</si>
  <si>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</si>
  <si>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</si>
  <si>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</si>
  <si>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</si>
  <si>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</si>
  <si>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</si>
  <si>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</si>
  <si>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</si>
  <si>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</si>
  <si>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</si>
  <si>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</si>
  <si>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</si>
  <si>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</si>
  <si>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</si>
  <si>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</si>
  <si>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</si>
  <si>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</si>
  <si>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</si>
  <si>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</si>
  <si>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</si>
  <si>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</si>
  <si>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</si>
  <si>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</si>
  <si>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</si>
  <si>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</si>
  <si>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</si>
  <si>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</si>
  <si>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</si>
  <si>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</si>
  <si>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</si>
  <si>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</si>
  <si>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</si>
  <si>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</si>
  <si>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</si>
  <si>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</si>
  <si>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</si>
  <si>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</si>
  <si>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</si>
  <si>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</si>
  <si>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</si>
  <si>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</si>
  <si>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</si>
  <si>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</si>
  <si>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</si>
  <si>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</si>
  <si>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</si>
  <si>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</si>
  <si>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</si>
  <si>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</si>
  <si>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</si>
  <si>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</si>
  <si>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</si>
  <si>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</si>
  <si>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</si>
  <si>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</si>
  <si>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</si>
  <si>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</si>
  <si>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</si>
  <si>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</si>
  <si>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</si>
  <si>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</si>
  <si>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</si>
  <si>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</si>
  <si>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</si>
  <si>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</si>
  <si>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</si>
  <si>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</si>
  <si>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</si>
  <si>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</si>
  <si>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</si>
  <si>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</si>
  <si>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</si>
  <si>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</si>
  <si>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</si>
  <si>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</si>
  <si>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</si>
  <si>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</si>
  <si>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</si>
  <si>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</si>
  <si>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</si>
  <si>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</si>
  <si>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</si>
  <si>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</si>
  <si>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</si>
  <si>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</si>
  <si>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</si>
  <si>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</si>
  <si>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</si>
  <si>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</si>
  <si>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</si>
  <si>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</si>
  <si>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</si>
  <si>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</si>
  <si>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</si>
  <si>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</si>
  <si>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</si>
  <si>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</si>
  <si>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</si>
  <si>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</si>
  <si>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</si>
  <si>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</si>
  <si>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</si>
  <si>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</si>
  <si>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</si>
  <si>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</si>
  <si>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</si>
  <si>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</si>
  <si>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</si>
  <si>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</si>
  <si>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</si>
  <si>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</si>
  <si>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</si>
  <si>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</si>
  <si>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</si>
  <si>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</si>
  <si>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</si>
  <si>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</si>
  <si>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</si>
  <si>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</si>
  <si>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</si>
  <si>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</si>
  <si>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</si>
  <si>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</si>
  <si>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</si>
  <si>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</si>
  <si>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</si>
  <si>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</si>
  <si>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</si>
  <si>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</si>
  <si>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</si>
  <si>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</si>
  <si>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</si>
  <si>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</si>
  <si>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</si>
  <si>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</si>
  <si>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</si>
  <si>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</si>
  <si>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</si>
  <si>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</si>
  <si>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</si>
  <si>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</si>
  <si>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</si>
  <si>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</si>
  <si>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</si>
  <si>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</si>
  <si>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</si>
  <si>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</si>
  <si>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</si>
  <si>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</si>
  <si>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</si>
  <si>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</si>
  <si>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</si>
  <si>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</si>
  <si>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</si>
  <si>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</si>
  <si>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</si>
  <si>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</si>
  <si>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</si>
  <si>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</si>
  <si>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</si>
  <si>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</si>
  <si>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</si>
  <si>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</si>
  <si>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</si>
  <si>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</si>
  <si>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</si>
  <si>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</si>
  <si>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</si>
  <si>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</si>
  <si>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</si>
  <si>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</si>
  <si>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</si>
  <si>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</si>
  <si>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</si>
  <si>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</si>
  <si>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</si>
  <si>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</si>
  <si>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</si>
  <si>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</si>
  <si>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</si>
  <si>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</si>
  <si>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</si>
  <si>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</si>
  <si>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</si>
  <si>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</si>
  <si>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</si>
  <si>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</si>
  <si>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</si>
  <si>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</si>
  <si>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</si>
  <si>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</si>
  <si>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</si>
  <si>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</si>
  <si>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</si>
  <si>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</si>
  <si>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</si>
  <si>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</si>
  <si>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</si>
  <si>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</si>
  <si>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</si>
  <si>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</si>
  <si>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</si>
  <si>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</si>
  <si>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</si>
  <si>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</si>
  <si>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</si>
  <si>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</si>
  <si>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</si>
  <si>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</si>
  <si>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</si>
  <si>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</si>
  <si>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</si>
  <si>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</si>
  <si>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</si>
  <si>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</si>
  <si>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</si>
  <si>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</si>
  <si>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</si>
  <si>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</si>
  <si>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</si>
  <si>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</si>
  <si>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</si>
  <si>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</si>
  <si>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</si>
  <si>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</si>
  <si>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</si>
  <si>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</si>
  <si>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</si>
  <si>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</si>
  <si>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</si>
  <si>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</si>
  <si>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</si>
  <si>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</si>
  <si>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</si>
  <si>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</si>
  <si>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</si>
  <si>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</si>
  <si>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</si>
  <si>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</si>
  <si>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</si>
  <si>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</si>
  <si>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</si>
  <si>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</si>
  <si>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</si>
  <si>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</si>
  <si>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</si>
  <si>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</si>
  <si>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</si>
  <si>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</si>
  <si>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</si>
  <si>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</si>
  <si>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</si>
  <si>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</si>
  <si>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</si>
  <si>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</si>
  <si>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</si>
  <si>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</si>
  <si>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</si>
  <si>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</si>
  <si>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</si>
  <si>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</si>
  <si>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</si>
  <si>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</si>
  <si>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</si>
  <si>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</si>
  <si>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</si>
  <si>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</si>
  <si>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</si>
  <si>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</si>
  <si>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</si>
  <si>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</si>
  <si>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</si>
  <si>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</si>
  <si>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</si>
  <si>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</si>
  <si>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</si>
  <si>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</si>
  <si>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</si>
  <si>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</si>
  <si>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</si>
  <si>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</si>
  <si>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</si>
  <si>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</si>
  <si>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</si>
  <si>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</si>
  <si>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</si>
  <si>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</si>
  <si>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</si>
  <si>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</si>
  <si>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</si>
  <si>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</si>
  <si>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</si>
  <si>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</si>
  <si>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</si>
  <si>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</si>
  <si>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</si>
  <si>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</si>
  <si>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</si>
  <si>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</si>
  <si>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</si>
  <si>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</si>
  <si>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</si>
  <si>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</si>
  <si>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</si>
  <si>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</si>
  <si>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</si>
  <si>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</si>
  <si>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</si>
  <si>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</si>
  <si>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</si>
  <si>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</si>
  <si>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</si>
  <si>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</si>
  <si>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</si>
  <si>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</si>
  <si>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</si>
  <si>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</si>
  <si>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</si>
  <si>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</si>
  <si>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</si>
  <si>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</si>
  <si>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</si>
  <si>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</si>
  <si>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</si>
  <si>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</si>
  <si>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</si>
  <si>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</si>
  <si>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</si>
  <si>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</si>
  <si>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</si>
  <si>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</si>
  <si>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</si>
  <si>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</si>
  <si>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</si>
  <si>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</si>
  <si>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</si>
  <si>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</si>
  <si>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</si>
  <si>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</si>
  <si>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</si>
  <si>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</si>
  <si>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</si>
  <si>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</si>
  <si>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</si>
  <si>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</si>
  <si>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</si>
  <si>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</si>
  <si>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</si>
  <si>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</si>
  <si>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</si>
  <si>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</si>
  <si>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</si>
  <si>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</si>
  <si>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</si>
  <si>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</si>
  <si>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</si>
  <si>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</si>
  <si>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</si>
  <si>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</si>
  <si>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</si>
  <si>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</si>
  <si>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</si>
  <si>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</si>
  <si>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</si>
  <si>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</si>
  <si>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</si>
  <si>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</si>
  <si>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</si>
  <si>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</si>
  <si>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</si>
  <si>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</si>
  <si>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</si>
  <si>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</si>
  <si>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</si>
  <si>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</si>
  <si>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</si>
  <si>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</si>
  <si>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</si>
  <si>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</si>
  <si>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</si>
  <si>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</si>
  <si>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</si>
  <si>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</si>
  <si>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</si>
  <si>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</si>
  <si>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</si>
  <si>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</si>
  <si>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</si>
  <si>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</si>
  <si>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</si>
  <si>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</si>
  <si>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</si>
  <si>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</si>
  <si>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</si>
  <si>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</si>
  <si>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</si>
  <si>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</si>
  <si>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</si>
  <si>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</si>
  <si>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</si>
  <si>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</si>
  <si>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</si>
  <si>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</si>
  <si>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</si>
  <si>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</si>
  <si>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</si>
  <si>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</si>
  <si>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</si>
  <si>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</si>
  <si>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</si>
  <si>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</si>
  <si>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</si>
  <si>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</si>
  <si>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</si>
  <si>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</si>
  <si>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</si>
  <si>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</si>
  <si>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</si>
  <si>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</si>
  <si>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</si>
  <si>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</si>
  <si>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</si>
  <si>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</si>
  <si>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</si>
  <si>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</si>
  <si>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</si>
  <si>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</si>
  <si>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</si>
  <si>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</si>
  <si>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</si>
  <si>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</si>
  <si>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</si>
  <si>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</si>
  <si>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</si>
  <si>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</si>
  <si>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</si>
  <si>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</si>
  <si>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</si>
  <si>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</si>
  <si>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</si>
  <si>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</si>
  <si>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</si>
  <si>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</si>
  <si>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</si>
  <si>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</si>
  <si>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</si>
  <si>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</si>
  <si>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</si>
  <si>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</si>
  <si>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</si>
  <si>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</si>
  <si>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</si>
  <si>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</si>
  <si>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</si>
  <si>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</si>
  <si>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</si>
  <si>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</si>
  <si>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</si>
  <si>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</si>
  <si>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</si>
  <si>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</si>
  <si>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</si>
  <si>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</si>
  <si>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</si>
  <si>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</si>
  <si>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</si>
  <si>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</si>
  <si>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</si>
  <si>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</si>
  <si>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</si>
  <si>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</si>
  <si>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</si>
  <si>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</si>
  <si>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</si>
  <si>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</si>
  <si>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</si>
  <si>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</si>
  <si>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</si>
  <si>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</si>
  <si>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</si>
  <si>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</si>
  <si>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</si>
  <si>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</si>
  <si>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</si>
  <si>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</si>
  <si>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</si>
  <si>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</si>
  <si>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</si>
  <si>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</si>
  <si>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</si>
  <si>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</si>
  <si>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</si>
  <si>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</si>
  <si>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</si>
  <si>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</si>
  <si>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</si>
  <si>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</si>
  <si>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</si>
  <si>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</si>
  <si>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</si>
  <si>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</si>
  <si>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</si>
  <si>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</si>
  <si>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</si>
  <si>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</si>
  <si>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</si>
  <si>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</si>
  <si>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</si>
  <si>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</si>
  <si>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</si>
  <si>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</si>
  <si>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</si>
  <si>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</si>
  <si>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</si>
  <si>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</si>
  <si>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</si>
  <si>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</si>
  <si>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</si>
  <si>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</si>
  <si>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</si>
  <si>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</si>
  <si>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</si>
  <si>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</si>
  <si>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</si>
  <si>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</si>
  <si>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</si>
  <si>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</si>
  <si>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</si>
  <si>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</si>
  <si>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</si>
  <si>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</si>
  <si>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</si>
  <si>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</si>
  <si>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</si>
  <si>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</si>
  <si>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</si>
  <si>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</si>
  <si>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</si>
  <si>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</si>
  <si>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</si>
  <si>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</si>
  <si>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</si>
  <si>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</si>
  <si>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</si>
  <si>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</si>
  <si>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</si>
  <si>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</si>
  <si>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</si>
  <si>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</si>
  <si>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</si>
  <si>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</si>
  <si>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</si>
  <si>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</si>
  <si>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</si>
  <si>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</si>
  <si>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</si>
  <si>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</si>
  <si>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</si>
  <si>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</si>
  <si>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</si>
  <si>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</si>
  <si>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</si>
  <si>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</si>
  <si>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</si>
  <si>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</si>
  <si>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</si>
  <si>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</si>
  <si>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</si>
  <si>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</si>
  <si>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</si>
  <si>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</si>
  <si>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</si>
  <si>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</si>
  <si>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</si>
  <si>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</si>
  <si>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</si>
  <si>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</si>
  <si>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</si>
  <si>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</si>
  <si>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</si>
  <si>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</si>
  <si>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</si>
  <si>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</si>
  <si>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</si>
  <si>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</si>
  <si>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</si>
  <si>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</si>
  <si>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</si>
  <si>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</si>
  <si>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</si>
  <si>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</si>
  <si>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</si>
  <si>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</si>
  <si>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</si>
  <si>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</si>
  <si>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</si>
  <si>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</si>
  <si>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</si>
  <si>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</si>
  <si>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</si>
  <si>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</si>
  <si>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</si>
  <si>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</si>
  <si>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</si>
  <si>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</si>
  <si>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</si>
  <si>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</si>
  <si>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</si>
  <si>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</si>
  <si>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</si>
  <si>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</si>
  <si>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</si>
  <si>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</si>
  <si>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</si>
  <si>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</si>
  <si>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</si>
  <si>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</si>
  <si>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</si>
  <si>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</si>
  <si>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</si>
  <si>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</si>
  <si>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</si>
  <si>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</si>
  <si>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</si>
  <si>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</si>
  <si>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</si>
  <si>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</si>
  <si>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</si>
  <si>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</si>
  <si>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</si>
  <si>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</si>
  <si>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</si>
  <si>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</si>
  <si>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</si>
  <si>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</si>
  <si>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</si>
  <si>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</si>
  <si>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</si>
  <si>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</si>
  <si>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</si>
  <si>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</si>
  <si>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</si>
  <si>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</si>
  <si>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</si>
  <si>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</si>
  <si>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</si>
  <si>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</si>
  <si>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</si>
  <si>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</si>
  <si>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</si>
  <si>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</si>
  <si>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</si>
  <si>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</si>
  <si>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</si>
  <si>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</si>
  <si>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</si>
  <si>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</si>
  <si>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</si>
  <si>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</si>
  <si>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</si>
  <si>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</si>
  <si>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</si>
  <si>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</si>
  <si>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</si>
  <si>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</si>
  <si>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</si>
  <si>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</si>
  <si>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</si>
  <si>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</si>
  <si>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</si>
  <si>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</si>
  <si>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</si>
  <si>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</si>
  <si>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</si>
  <si>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</si>
  <si>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</si>
  <si>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</si>
  <si>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</si>
  <si>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</si>
  <si>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</si>
  <si>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</si>
  <si>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</si>
  <si>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</si>
  <si>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</si>
  <si>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</si>
  <si>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</si>
  <si>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</si>
  <si>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</si>
  <si>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</si>
  <si>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</si>
  <si>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</si>
  <si>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</si>
  <si>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</si>
  <si>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</si>
  <si>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</si>
  <si>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</si>
  <si>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</si>
  <si>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</si>
  <si>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</si>
  <si>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</si>
  <si>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</si>
  <si>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</si>
  <si>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</si>
  <si>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</si>
  <si>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</si>
  <si>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</si>
  <si>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</si>
  <si>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</si>
  <si>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</si>
  <si>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</si>
  <si>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</si>
  <si>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</si>
  <si>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</si>
  <si>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</si>
  <si>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</si>
  <si>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</si>
  <si>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</si>
  <si>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</si>
  <si>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</si>
  <si>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</si>
  <si>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</si>
  <si>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</si>
  <si>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</si>
  <si>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</si>
  <si>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</si>
  <si>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</si>
  <si>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</si>
  <si>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</si>
  <si>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</si>
  <si>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</si>
  <si>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</si>
  <si>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</si>
  <si>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</si>
  <si>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</si>
  <si>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</si>
  <si>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</si>
  <si>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</si>
  <si>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</si>
  <si>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</si>
  <si>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</si>
  <si>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</si>
  <si>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</si>
  <si>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</si>
  <si>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</si>
  <si>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</si>
  <si>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</si>
  <si>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</si>
  <si>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</si>
  <si>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</si>
  <si>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</si>
  <si>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</si>
  <si>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</si>
  <si>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</si>
  <si>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</si>
  <si>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</si>
  <si>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</si>
  <si>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</si>
  <si>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</si>
  <si>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</si>
  <si>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</si>
  <si>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</si>
  <si>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</si>
  <si>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</si>
  <si>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</si>
  <si>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</si>
  <si>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</si>
  <si>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</si>
  <si>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</si>
  <si>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</si>
  <si>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</si>
  <si>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</si>
  <si>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</si>
  <si>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</si>
  <si>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</si>
  <si>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</si>
  <si>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</si>
  <si>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</si>
  <si>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</si>
  <si>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</si>
  <si>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</si>
  <si>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</si>
  <si>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</si>
  <si>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</si>
  <si>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</si>
  <si>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</si>
  <si>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</si>
  <si>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</si>
  <si>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</si>
  <si>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</si>
  <si>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</si>
  <si>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</si>
  <si>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</si>
  <si>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</si>
  <si>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</si>
  <si>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</si>
  <si>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</si>
  <si>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</si>
  <si>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</si>
  <si>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</si>
  <si>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</si>
  <si>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</si>
  <si>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</si>
  <si>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</si>
  <si>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</si>
  <si>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</si>
  <si>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</si>
  <si>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</si>
  <si>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</si>
  <si>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</si>
  <si>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</si>
  <si>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</si>
  <si>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</si>
  <si>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</si>
  <si>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</si>
  <si>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</si>
  <si>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</si>
  <si>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</si>
  <si>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</si>
  <si>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</si>
  <si>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</si>
  <si>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</si>
  <si>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</si>
  <si>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</si>
  <si>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</si>
  <si>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</si>
  <si>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</si>
  <si>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</si>
  <si>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</si>
  <si>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</si>
  <si>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</si>
  <si>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</si>
  <si>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</si>
  <si>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</si>
  <si>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</si>
  <si>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</si>
  <si>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</si>
  <si>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</si>
  <si>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</si>
  <si>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</si>
  <si>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</si>
  <si>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</si>
  <si>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</si>
  <si>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</si>
  <si>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</si>
  <si>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</si>
  <si>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</si>
  <si>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</si>
  <si>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</si>
  <si>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</si>
  <si>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</si>
  <si>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</si>
  <si>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</si>
  <si>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</si>
  <si>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</si>
  <si>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</si>
  <si>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</si>
  <si>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</si>
  <si>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</si>
  <si>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</si>
  <si>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</si>
  <si>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</si>
  <si>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</si>
  <si>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</si>
  <si>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</si>
  <si>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</si>
  <si>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</si>
  <si>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</si>
  <si>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</si>
  <si>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</si>
  <si>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</si>
  <si>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</si>
  <si>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</si>
  <si>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</si>
  <si>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</si>
  <si>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</si>
  <si>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</si>
  <si>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</si>
  <si>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</si>
  <si>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</si>
  <si>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</si>
  <si>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</si>
  <si>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</si>
  <si>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</si>
  <si>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</si>
  <si>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</si>
  <si>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</si>
  <si>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</si>
  <si>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</si>
  <si>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</si>
  <si>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</si>
  <si>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</si>
  <si>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</si>
  <si>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</si>
  <si>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</si>
  <si>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</si>
  <si>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</si>
  <si>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</si>
  <si>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</si>
  <si>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</si>
  <si>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</si>
  <si>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</si>
  <si>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</si>
  <si>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</si>
  <si>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</si>
  <si>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</si>
  <si>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</si>
  <si>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</si>
  <si>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</si>
  <si>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</si>
  <si>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</si>
  <si>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</si>
  <si>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</si>
  <si>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</si>
  <si>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</si>
  <si>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</si>
  <si>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</si>
  <si>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</si>
  <si>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</si>
  <si>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</si>
  <si>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</si>
  <si>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</si>
  <si>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</si>
  <si>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</si>
  <si>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</si>
  <si>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</si>
  <si>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</si>
  <si>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</si>
  <si>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</si>
  <si>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</si>
  <si>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</si>
  <si>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</si>
  <si>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</si>
  <si>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</si>
  <si>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</si>
  <si>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</si>
  <si>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</si>
  <si>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</si>
  <si>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</si>
  <si>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</si>
  <si>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</si>
  <si>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</si>
  <si>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</si>
  <si>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</si>
  <si>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</si>
  <si>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</si>
  <si>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</si>
  <si>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</si>
  <si>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</si>
  <si>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</si>
  <si>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</si>
  <si>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</si>
  <si>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</si>
  <si>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</si>
  <si>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</si>
  <si>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</si>
  <si>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</si>
  <si>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</si>
  <si>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</si>
  <si>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</si>
  <si>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</si>
  <si>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</si>
  <si>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</si>
  <si>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</si>
  <si>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</si>
  <si>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</si>
  <si>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</si>
  <si>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</si>
  <si>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</si>
  <si>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</si>
  <si>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</si>
  <si>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</si>
  <si>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</si>
  <si>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</si>
  <si>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</si>
  <si>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</si>
  <si>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</si>
  <si>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</si>
  <si>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</si>
  <si>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</si>
  <si>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</si>
  <si>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</si>
  <si>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</si>
  <si>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</si>
  <si>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</si>
  <si>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</si>
  <si>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</si>
  <si>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</si>
  <si>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</si>
  <si>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</si>
  <si>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</si>
  <si>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</si>
  <si>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</si>
  <si>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</si>
  <si>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</si>
  <si>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</si>
  <si>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</si>
  <si>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</si>
  <si>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</si>
  <si>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</si>
  <si>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</si>
  <si>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</si>
  <si>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</si>
  <si>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</si>
  <si>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</si>
  <si>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</si>
  <si>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</si>
  <si>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</si>
  <si>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</si>
  <si>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</si>
  <si>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</si>
  <si>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</si>
  <si>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</si>
  <si>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</si>
  <si>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</si>
  <si>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</si>
  <si>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</si>
  <si>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</si>
  <si>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</si>
  <si>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</si>
  <si>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</si>
  <si>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</si>
  <si>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</si>
  <si>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</si>
  <si>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</si>
  <si>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</si>
  <si>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</si>
  <si>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</si>
  <si>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</si>
  <si>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</si>
  <si>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</si>
  <si>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</si>
  <si>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</si>
  <si>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</si>
  <si>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</si>
  <si>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</si>
  <si>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</si>
  <si>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</si>
  <si>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</si>
  <si>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</si>
  <si>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</si>
  <si>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</si>
  <si>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</si>
  <si>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</si>
  <si>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</si>
  <si>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</si>
  <si>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</si>
  <si>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</si>
  <si>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</si>
  <si>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</si>
  <si>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</si>
  <si>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</si>
  <si>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</si>
  <si>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</si>
  <si>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</si>
  <si>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</si>
  <si>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</si>
  <si>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</si>
  <si>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</si>
  <si>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</si>
  <si>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</si>
  <si>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</si>
  <si>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</si>
  <si>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</si>
  <si>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</si>
  <si>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</si>
  <si>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</si>
  <si>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</si>
  <si>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</si>
  <si>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</si>
  <si>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</si>
  <si>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</si>
  <si>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</si>
  <si>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</si>
  <si>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</si>
  <si>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</si>
  <si>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</si>
  <si>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</si>
  <si>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</si>
  <si>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</si>
  <si>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</si>
  <si>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</si>
  <si>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</si>
  <si>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</si>
  <si>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</si>
  <si>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</si>
  <si>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</si>
  <si>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</si>
  <si>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</si>
  <si>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</si>
  <si>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</si>
  <si>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</si>
  <si>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</si>
  <si>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</si>
  <si>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</si>
  <si>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</si>
  <si>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</si>
  <si>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</si>
  <si>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</si>
  <si>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</si>
  <si>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</si>
  <si>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</si>
  <si>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</si>
  <si>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</si>
  <si>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</si>
  <si>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</si>
  <si>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</si>
  <si>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</si>
  <si>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</si>
  <si>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</si>
  <si>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</si>
  <si>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</si>
  <si>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</si>
  <si>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</si>
  <si>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</si>
  <si>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</si>
  <si>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</si>
  <si>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</si>
  <si>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</si>
  <si>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</si>
  <si>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</si>
  <si>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</si>
  <si>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</si>
  <si>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</si>
  <si>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</si>
  <si>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</si>
  <si>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</si>
  <si>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</si>
  <si>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</si>
  <si>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</si>
  <si>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</si>
  <si>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</si>
  <si>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</si>
  <si>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</si>
  <si>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</si>
  <si>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</si>
  <si>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</si>
  <si>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</si>
  <si>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</si>
  <si>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</si>
  <si>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</si>
  <si>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</si>
  <si>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</si>
  <si>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</si>
  <si>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</si>
  <si>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</si>
  <si>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</si>
  <si>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</si>
  <si>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</si>
  <si>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</si>
  <si>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</si>
  <si>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</si>
  <si>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</si>
  <si>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</si>
  <si>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</si>
  <si>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</si>
  <si>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</si>
  <si>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</si>
  <si>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</si>
  <si>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</si>
  <si>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</si>
  <si>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</si>
  <si>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</si>
  <si>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</si>
  <si>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</si>
  <si>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</si>
  <si>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</si>
  <si>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</si>
  <si>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</si>
  <si>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</si>
  <si>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</si>
  <si>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</si>
  <si>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</si>
  <si>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</si>
  <si>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</si>
  <si>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</si>
  <si>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</si>
  <si>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</si>
  <si>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</si>
  <si>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</si>
  <si>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</si>
  <si>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</si>
  <si>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</si>
  <si>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</si>
  <si>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</si>
  <si>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</si>
  <si>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</si>
  <si>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</si>
  <si>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</si>
  <si>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</si>
  <si>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</si>
  <si>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</si>
  <si>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</si>
  <si>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</si>
  <si>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</si>
  <si>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</si>
  <si>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</si>
  <si>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</si>
  <si>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</si>
  <si>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</si>
  <si>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</si>
  <si>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</si>
  <si>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</si>
  <si>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</si>
  <si>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</si>
  <si>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</si>
  <si>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</si>
  <si>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</si>
  <si>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</si>
  <si>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</si>
  <si>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</si>
  <si>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</si>
  <si>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</si>
  <si>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</si>
  <si>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</si>
  <si>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</si>
  <si>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</si>
  <si>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</si>
  <si>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</si>
  <si>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</si>
  <si>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</si>
  <si>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</si>
  <si>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</si>
  <si>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</si>
  <si>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</si>
  <si>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</si>
  <si>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</si>
  <si>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</si>
  <si>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</si>
  <si>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</si>
  <si>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</si>
  <si>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</si>
  <si>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</si>
  <si>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</si>
  <si>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</si>
  <si>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</si>
  <si>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</si>
  <si>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</si>
  <si>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</si>
  <si>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</si>
  <si>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</si>
  <si>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</si>
  <si>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</si>
  <si>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</si>
  <si>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</si>
  <si>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</si>
  <si>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</si>
  <si>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</si>
  <si>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</si>
  <si>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</si>
  <si>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</si>
  <si>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</si>
  <si>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</si>
  <si>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</si>
  <si>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</si>
  <si>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</si>
  <si>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</si>
  <si>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</si>
  <si>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</si>
  <si>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</si>
  <si>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</si>
  <si>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</si>
  <si>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</si>
  <si>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</si>
  <si>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</si>
  <si>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</si>
  <si>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</si>
  <si>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</si>
  <si>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</si>
  <si>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</si>
  <si>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</si>
  <si>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</si>
  <si>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</si>
  <si>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</si>
  <si>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</si>
  <si>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</si>
  <si>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</si>
  <si>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</si>
  <si>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</si>
  <si>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</si>
  <si>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</si>
  <si>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</si>
  <si>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</si>
  <si>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</si>
  <si>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</si>
  <si>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</si>
  <si>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</si>
  <si>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</si>
  <si>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</si>
  <si>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</si>
  <si>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</si>
  <si>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</si>
  <si>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</si>
  <si>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</si>
  <si>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</si>
  <si>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</si>
  <si>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</si>
  <si>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</si>
  <si>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</si>
  <si>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</si>
  <si>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</si>
  <si>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</si>
  <si>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</si>
  <si>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</si>
  <si>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</si>
  <si>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</si>
  <si>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</si>
  <si>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</si>
  <si>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</si>
  <si>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</si>
  <si>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</si>
  <si>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</si>
  <si>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</si>
  <si>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</si>
  <si>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</si>
  <si>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</si>
  <si>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</si>
  <si>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</si>
  <si>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</si>
  <si>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</si>
  <si>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</si>
  <si>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</si>
  <si>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</si>
  <si>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</si>
  <si>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</si>
  <si>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</si>
  <si>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</si>
  <si>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</si>
  <si>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</si>
  <si>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</si>
  <si>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</si>
  <si>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</si>
  <si>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</si>
  <si>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</si>
  <si>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</si>
  <si>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</si>
  <si>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</si>
  <si>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</si>
  <si>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</si>
  <si>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</si>
  <si>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</si>
  <si>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</si>
  <si>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</si>
  <si>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</si>
  <si>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</si>
  <si>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</si>
  <si>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</si>
  <si>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</si>
  <si>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</si>
  <si>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</si>
  <si>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</si>
  <si>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</si>
  <si>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</si>
  <si>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</si>
  <si>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</si>
  <si>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</si>
  <si>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</si>
  <si>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</si>
  <si>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</si>
  <si>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</si>
  <si>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</si>
  <si>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</si>
  <si>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</si>
  <si>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</si>
  <si>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</si>
  <si>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</si>
  <si>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</si>
  <si>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</si>
  <si>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</si>
  <si>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</si>
  <si>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</si>
  <si>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</si>
  <si>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</si>
  <si>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</si>
  <si>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</si>
  <si>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</si>
  <si>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</si>
  <si>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</si>
  <si>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</si>
  <si>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</si>
  <si>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</si>
  <si>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</si>
  <si>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</si>
  <si>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</si>
  <si>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</si>
  <si>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</si>
  <si>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</si>
  <si>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</si>
  <si>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</si>
  <si>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</si>
  <si>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</si>
  <si>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</si>
  <si>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</si>
  <si>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</si>
  <si>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</si>
  <si>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</si>
  <si>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</si>
  <si>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</si>
  <si>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</si>
  <si>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</si>
  <si>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</si>
  <si>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</si>
  <si>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</si>
  <si>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</si>
  <si>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</si>
  <si>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</si>
  <si>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</si>
  <si>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</si>
  <si>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</si>
  <si>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</si>
  <si>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</si>
  <si>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</si>
  <si>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</si>
  <si>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</si>
  <si>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</si>
  <si>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</si>
  <si>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</si>
  <si>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</si>
  <si>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</si>
  <si>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</si>
  <si>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</si>
  <si>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</si>
  <si>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</si>
  <si>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</si>
  <si>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</si>
  <si>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</si>
  <si>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</si>
  <si>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</si>
  <si>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</si>
  <si>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</si>
  <si>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</si>
  <si>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</si>
  <si>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</si>
  <si>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</si>
  <si>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</si>
  <si>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</si>
  <si>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</si>
  <si>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</si>
  <si>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</si>
  <si>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</si>
  <si>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</si>
  <si>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</si>
  <si>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</si>
  <si>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</si>
  <si>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</si>
  <si>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</si>
  <si>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</si>
  <si>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</si>
  <si>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</si>
  <si>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</si>
  <si>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</si>
  <si>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</si>
  <si>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</si>
  <si>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</si>
  <si>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</si>
  <si>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</si>
  <si>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</si>
  <si>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</si>
  <si>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</si>
  <si>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</si>
  <si>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</si>
  <si>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</si>
  <si>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</si>
  <si>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</si>
  <si>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</si>
  <si>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</si>
  <si>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</si>
  <si>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</si>
  <si>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</si>
  <si>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</si>
  <si>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</si>
  <si>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</si>
  <si>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</si>
  <si>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</si>
  <si>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</si>
  <si>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</si>
  <si>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</si>
  <si>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</si>
  <si>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</si>
  <si>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</si>
  <si>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</si>
  <si>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</si>
  <si>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</si>
  <si>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</si>
  <si>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</si>
  <si>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</si>
  <si>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</si>
  <si>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</si>
  <si>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</si>
  <si>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</si>
  <si>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</si>
  <si>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</si>
  <si>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</si>
  <si>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</si>
  <si>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</si>
  <si>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</si>
  <si>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</si>
  <si>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</si>
  <si>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</si>
  <si>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</si>
  <si>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</si>
  <si>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</si>
  <si>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</si>
  <si>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</si>
  <si>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</si>
  <si>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</si>
  <si>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</si>
  <si>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</si>
  <si>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</si>
  <si>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</si>
  <si>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</si>
  <si>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</si>
  <si>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</si>
  <si>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</si>
  <si>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</si>
  <si>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</si>
  <si>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</si>
  <si>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</si>
  <si>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</si>
  <si>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</si>
  <si>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</si>
  <si>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</si>
  <si>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</si>
  <si>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</si>
  <si>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</si>
  <si>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</si>
  <si>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</si>
  <si>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</si>
  <si>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</si>
  <si>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</si>
  <si>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</si>
  <si>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</si>
  <si>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</si>
  <si>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</si>
  <si>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</si>
  <si>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</si>
  <si>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</si>
  <si>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</si>
  <si>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</si>
  <si>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</si>
  <si>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</si>
  <si>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</si>
  <si>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</si>
  <si>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</si>
  <si>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</si>
  <si>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</si>
  <si>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</si>
  <si>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</si>
  <si>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</si>
  <si>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</si>
  <si>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</si>
  <si>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</si>
  <si>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</si>
  <si>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</si>
  <si>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</si>
  <si>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</si>
  <si>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</si>
  <si>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</si>
  <si>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</si>
  <si>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</si>
  <si>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</si>
  <si>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</si>
  <si>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</si>
  <si>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</si>
  <si>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</si>
  <si>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</si>
  <si>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</si>
  <si>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</si>
  <si>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</si>
  <si>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</si>
  <si>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</si>
  <si>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</si>
  <si>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</si>
  <si>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</si>
  <si>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</si>
  <si>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</si>
  <si>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</si>
  <si>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</si>
  <si>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</si>
  <si>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</si>
  <si>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</si>
  <si>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</si>
  <si>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</si>
  <si>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</si>
  <si>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</si>
  <si>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</si>
  <si>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</si>
  <si>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</si>
  <si>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</si>
  <si>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</si>
  <si>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</si>
  <si>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</si>
  <si>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</si>
  <si>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</si>
  <si>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</si>
  <si>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</si>
  <si>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</si>
  <si>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</si>
  <si>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</si>
  <si>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</si>
  <si>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</si>
  <si>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</si>
  <si>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</si>
  <si>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</si>
  <si>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</si>
  <si>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</si>
  <si>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</si>
  <si>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</si>
  <si>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</si>
  <si>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</si>
  <si>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</si>
  <si>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</si>
  <si>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</si>
  <si>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</si>
  <si>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</si>
  <si>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</si>
  <si>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</si>
  <si>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</si>
  <si>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</si>
  <si>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</si>
  <si>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</si>
  <si>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</si>
  <si>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</si>
  <si>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</si>
  <si>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</si>
  <si>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</si>
  <si>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</si>
  <si>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</si>
  <si>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</si>
  <si>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</si>
  <si>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</si>
  <si>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</si>
  <si>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</si>
  <si>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</si>
  <si>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</si>
  <si>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</si>
  <si>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</si>
  <si>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</si>
  <si>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</si>
  <si>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</si>
  <si>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</si>
  <si>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</si>
  <si>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</si>
  <si>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</si>
  <si>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</si>
  <si>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</si>
  <si>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</si>
  <si>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</si>
  <si>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</si>
  <si>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</si>
  <si>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</si>
  <si>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</si>
  <si>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</si>
  <si>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</si>
  <si>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</si>
  <si>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</si>
  <si>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</si>
  <si>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</si>
  <si>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</si>
  <si>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</si>
  <si>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</si>
  <si>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</si>
  <si>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</si>
  <si>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</si>
  <si>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</si>
  <si>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</si>
  <si>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</si>
  <si>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</si>
  <si>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</si>
  <si>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</si>
  <si>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</si>
  <si>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</si>
  <si>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</si>
  <si>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</si>
  <si>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</si>
  <si>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</si>
  <si>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</si>
  <si>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</si>
  <si>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</si>
  <si>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</si>
  <si>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</si>
  <si>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</si>
  <si>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</si>
  <si>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</si>
  <si>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</si>
  <si>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</si>
  <si>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</si>
  <si>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</si>
  <si>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</si>
  <si>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</si>
  <si>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</si>
  <si>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</si>
  <si>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</si>
  <si>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</si>
  <si>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</si>
  <si>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</si>
  <si>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</si>
  <si>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</si>
  <si>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</si>
  <si>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</si>
  <si>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</si>
  <si>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</si>
  <si>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</si>
  <si>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</si>
  <si>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</si>
  <si>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</si>
  <si>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</si>
  <si>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</si>
  <si>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</si>
  <si>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</si>
  <si>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</si>
  <si>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</si>
  <si>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</si>
  <si>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</si>
  <si>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</si>
  <si>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</si>
  <si>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</si>
  <si>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</si>
  <si>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</si>
  <si>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</si>
  <si>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</si>
  <si>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</si>
  <si>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</si>
  <si>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</si>
  <si>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</si>
  <si>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</si>
  <si>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</si>
  <si>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</si>
  <si>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</si>
  <si>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</si>
  <si>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</si>
  <si>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</si>
  <si>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</si>
  <si>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</si>
  <si>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</si>
  <si>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</si>
  <si>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</si>
  <si>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</si>
  <si>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</si>
  <si>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</si>
  <si>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</si>
  <si>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</si>
  <si>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</si>
  <si>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</si>
  <si>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</si>
  <si>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</si>
  <si>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</si>
  <si>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</si>
  <si>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</si>
  <si>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</si>
  <si>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</si>
  <si>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</si>
  <si>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</si>
  <si>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</si>
  <si>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</si>
  <si>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</si>
  <si>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</si>
  <si>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</si>
  <si>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</si>
  <si>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</si>
  <si>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</si>
  <si>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</si>
  <si>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</si>
  <si>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</si>
  <si>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</si>
  <si>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</si>
  <si>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</si>
  <si>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</si>
  <si>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</si>
  <si>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</si>
  <si>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</si>
  <si>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</si>
  <si>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</si>
  <si>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</si>
  <si>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</si>
  <si>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</si>
  <si>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</si>
  <si>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</si>
  <si>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</si>
  <si>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</si>
  <si>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</si>
  <si>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</si>
  <si>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</si>
  <si>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</si>
  <si>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</si>
  <si>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</si>
  <si>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</si>
  <si>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</si>
  <si>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</si>
  <si>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</si>
  <si>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</si>
  <si>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</si>
  <si>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</si>
  <si>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</si>
  <si>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</si>
  <si>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</si>
  <si>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</si>
  <si>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</si>
  <si>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</si>
  <si>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</si>
  <si>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</si>
  <si>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</si>
  <si>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</si>
  <si>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</si>
  <si>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</si>
  <si>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</si>
  <si>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</si>
  <si>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</si>
  <si>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</si>
  <si>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</si>
  <si>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</si>
  <si>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</si>
  <si>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</si>
  <si>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</si>
  <si>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</si>
  <si>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</si>
  <si>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</si>
  <si>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</si>
  <si>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</si>
  <si>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</si>
  <si>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</si>
  <si>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</si>
  <si>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</si>
  <si>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</si>
  <si>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</si>
  <si>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</si>
  <si>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</si>
  <si>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</si>
  <si>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</si>
  <si>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</si>
  <si>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</si>
  <si>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</si>
  <si>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</si>
  <si>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</si>
  <si>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</si>
  <si>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</si>
  <si>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</si>
  <si>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</si>
  <si>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</si>
  <si>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</si>
  <si>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</si>
  <si>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</si>
  <si>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</si>
  <si>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</si>
  <si>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</si>
  <si>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</si>
  <si>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</si>
  <si>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</si>
  <si>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</si>
  <si>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</si>
  <si>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</si>
  <si>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</si>
  <si>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</si>
  <si>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</si>
  <si>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</si>
  <si>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</si>
  <si>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</si>
  <si>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</si>
  <si>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</si>
  <si>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</si>
  <si>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</si>
  <si>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</si>
  <si>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</si>
  <si>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</si>
  <si>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</si>
  <si>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</si>
  <si>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</si>
  <si>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</si>
  <si>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</si>
  <si>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</si>
  <si>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</si>
  <si>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</si>
  <si>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</si>
  <si>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</si>
  <si>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</si>
  <si>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</si>
  <si>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</si>
  <si>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</si>
  <si>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</si>
  <si>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</si>
  <si>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</si>
  <si>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</si>
  <si>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</si>
  <si>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</si>
  <si>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</si>
  <si>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</si>
  <si>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</si>
  <si>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</si>
  <si>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</si>
  <si>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</si>
  <si>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</si>
  <si>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</si>
  <si>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</si>
  <si>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</si>
  <si>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</si>
  <si>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</si>
  <si>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</si>
  <si>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</si>
  <si>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</si>
  <si>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</si>
  <si>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</si>
  <si>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</si>
  <si>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</si>
  <si>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</si>
  <si>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</si>
  <si>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</si>
  <si>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</si>
  <si>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</si>
  <si>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</si>
  <si>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</si>
  <si>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</si>
  <si>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</si>
  <si>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</si>
  <si>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</si>
  <si>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</si>
  <si>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</si>
  <si>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</si>
  <si>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</si>
  <si>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</si>
  <si>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</si>
  <si>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</si>
  <si>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</si>
  <si>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</si>
  <si>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</si>
  <si>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</si>
  <si>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</si>
  <si>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</si>
  <si>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</si>
  <si>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</si>
  <si>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</si>
  <si>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</si>
  <si>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</si>
  <si>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</si>
  <si>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</si>
  <si>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</si>
  <si>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</si>
  <si>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</si>
  <si>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</si>
  <si>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</si>
  <si>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</si>
  <si>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</si>
  <si>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</si>
  <si>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</si>
  <si>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</si>
  <si>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</si>
  <si>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</si>
  <si>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</si>
  <si>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</si>
  <si>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</si>
  <si>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</si>
  <si>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</si>
  <si>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</si>
  <si>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</si>
  <si>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</si>
  <si>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</si>
  <si>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</si>
  <si>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</si>
  <si>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</si>
  <si>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</si>
  <si>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</si>
  <si>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</si>
  <si>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</si>
  <si>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</si>
  <si>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</si>
  <si>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</si>
  <si>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</si>
  <si>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</si>
  <si>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</si>
  <si>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</si>
  <si>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</si>
  <si>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</si>
  <si>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</si>
  <si>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</si>
  <si>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</si>
  <si>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</si>
  <si>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</si>
  <si>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</si>
  <si>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</si>
  <si>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</si>
  <si>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</si>
  <si>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</si>
  <si>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</si>
  <si>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</si>
  <si>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</si>
  <si>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</si>
  <si>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</si>
  <si>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</si>
  <si>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</si>
  <si>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</si>
  <si>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</si>
  <si>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</si>
  <si>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</si>
  <si>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</si>
  <si>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</si>
  <si>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</si>
  <si>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</si>
  <si>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</si>
  <si>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</si>
  <si>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</si>
  <si>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</si>
  <si>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</si>
  <si>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</si>
  <si>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</si>
  <si>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</si>
  <si>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</si>
  <si>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</si>
  <si>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</si>
  <si>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</si>
  <si>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</si>
  <si>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</si>
  <si>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</si>
  <si>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</si>
  <si>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</si>
  <si>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</si>
  <si>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</si>
  <si>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</si>
  <si>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</si>
  <si>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</si>
  <si>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</si>
  <si>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</si>
  <si>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</si>
  <si>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</si>
  <si>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</si>
  <si>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</si>
  <si>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</si>
  <si>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</si>
  <si>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</si>
  <si>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</si>
  <si>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</si>
  <si>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</si>
  <si>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</si>
  <si>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</si>
  <si>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</si>
  <si>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</si>
  <si>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</si>
  <si>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</si>
  <si>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</si>
  <si>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</si>
  <si>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</si>
  <si>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</si>
  <si>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</si>
  <si>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</si>
  <si>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</si>
  <si>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</si>
  <si>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</si>
  <si>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</si>
  <si>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</si>
  <si>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</si>
  <si>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</si>
  <si>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</si>
  <si>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</si>
  <si>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</si>
  <si>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</si>
  <si>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</si>
  <si>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</si>
  <si>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</si>
  <si>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</si>
  <si>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</si>
  <si>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</si>
  <si>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</si>
  <si>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</si>
  <si>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</si>
  <si>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</si>
  <si>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</si>
  <si>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</si>
  <si>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</si>
  <si>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</si>
  <si>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</si>
  <si>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</si>
  <si>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</si>
  <si>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</si>
  <si>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</si>
  <si>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</si>
  <si>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</si>
  <si>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</si>
  <si>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</si>
  <si>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</si>
  <si>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</si>
  <si>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</si>
  <si>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</si>
  <si>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</si>
  <si>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</si>
  <si>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</si>
  <si>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</si>
  <si>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</si>
  <si>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</si>
  <si>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</si>
  <si>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</si>
  <si>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</si>
  <si>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</si>
  <si>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</si>
  <si>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</si>
  <si>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</si>
  <si>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</si>
  <si>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</si>
  <si>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</si>
  <si>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</si>
  <si>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</si>
  <si>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</si>
  <si>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</si>
  <si>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</si>
  <si>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</si>
  <si>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</si>
  <si>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</si>
  <si>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</si>
  <si>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</si>
  <si>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</si>
  <si>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</si>
  <si>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</si>
  <si>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</si>
  <si>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</si>
  <si>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</si>
  <si>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</si>
  <si>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</si>
  <si>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</si>
  <si>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</si>
  <si>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</si>
  <si>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</si>
  <si>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</si>
  <si>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</si>
  <si>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</si>
  <si>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</si>
  <si>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</si>
  <si>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</si>
  <si>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</si>
  <si>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</si>
  <si>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</si>
  <si>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</si>
  <si>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</si>
  <si>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</si>
  <si>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</si>
  <si>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</si>
  <si>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</si>
  <si>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</si>
  <si>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</si>
  <si>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</si>
  <si>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</si>
  <si>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</si>
  <si>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</si>
  <si>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</si>
  <si>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</si>
  <si>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</si>
  <si>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</si>
  <si>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</si>
  <si>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</si>
  <si>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</si>
  <si>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</si>
  <si>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</si>
  <si>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</si>
  <si>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</si>
  <si>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</si>
  <si>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</si>
  <si>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</si>
  <si>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</si>
  <si>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</si>
  <si>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</si>
  <si>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</si>
  <si>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</si>
  <si>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</si>
  <si>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</si>
  <si>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</si>
  <si>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</si>
  <si>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</si>
  <si>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</si>
  <si>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</si>
  <si>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</si>
  <si>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</si>
  <si>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</si>
  <si>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</si>
  <si>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</si>
  <si>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</si>
  <si>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</si>
  <si>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</si>
  <si>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</si>
  <si>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</si>
  <si>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</si>
  <si>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</si>
  <si>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</si>
  <si>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</si>
  <si>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</si>
  <si>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</si>
  <si>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</si>
  <si>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</si>
  <si>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</si>
  <si>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</si>
  <si>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</si>
  <si>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</si>
  <si>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</si>
  <si>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</si>
  <si>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</si>
  <si>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</si>
  <si>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</si>
  <si>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</si>
  <si>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</si>
  <si>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</si>
  <si>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</si>
  <si>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</si>
  <si>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</si>
  <si>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</si>
  <si>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</si>
  <si>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</si>
  <si>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</si>
  <si>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</si>
  <si>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</si>
  <si>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</si>
  <si>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</si>
  <si>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</si>
  <si>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</si>
  <si>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</si>
  <si>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</si>
  <si>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</si>
  <si>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</si>
  <si>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</si>
  <si>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</si>
  <si>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</si>
  <si>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</si>
  <si>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</si>
  <si>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</si>
  <si>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</si>
  <si>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</si>
  <si>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</si>
  <si>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</si>
  <si>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</si>
  <si>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</si>
  <si>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</si>
  <si>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</si>
  <si>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</si>
  <si>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</si>
  <si>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</si>
  <si>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</si>
  <si>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</si>
  <si>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</si>
  <si>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</si>
  <si>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</si>
  <si>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</si>
  <si>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</si>
  <si>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</si>
  <si>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</si>
  <si>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</si>
  <si>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</si>
  <si>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</si>
  <si>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</si>
  <si>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</si>
  <si>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</si>
  <si>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</si>
  <si>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</si>
  <si>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</si>
  <si>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</si>
  <si>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</si>
  <si>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</si>
  <si>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</si>
  <si>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</si>
  <si>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</si>
  <si>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</si>
  <si>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</si>
  <si>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</si>
  <si>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</si>
  <si>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</si>
  <si>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</si>
  <si>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</si>
  <si>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</si>
  <si>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</si>
  <si>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</si>
  <si>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</si>
  <si>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</si>
  <si>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</si>
  <si>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</si>
  <si>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</si>
  <si>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</si>
  <si>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</si>
  <si>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</si>
  <si>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</si>
  <si>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</si>
  <si>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</si>
  <si>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</si>
  <si>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</si>
  <si>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</si>
  <si>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</si>
  <si>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</si>
  <si>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</si>
  <si>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</si>
  <si>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</si>
  <si>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</si>
  <si>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</si>
  <si>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</si>
  <si>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</si>
  <si>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</si>
  <si>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</si>
  <si>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</si>
  <si>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</si>
  <si>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</si>
  <si>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</si>
  <si>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</si>
  <si>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</si>
  <si>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</si>
  <si>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</si>
  <si>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</si>
  <si>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</si>
  <si>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</si>
  <si>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</si>
  <si>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</si>
  <si>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</si>
  <si>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</si>
  <si>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</si>
  <si>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</si>
  <si>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</si>
  <si>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</si>
  <si>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</si>
  <si>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</si>
  <si>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</si>
  <si>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</si>
  <si>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</si>
  <si>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</si>
  <si>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</si>
  <si>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</si>
  <si>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</si>
  <si>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</si>
  <si>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</si>
  <si>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</si>
  <si>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</si>
  <si>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</si>
  <si>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</si>
  <si>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</si>
  <si>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</si>
  <si>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</si>
  <si>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</si>
  <si>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</si>
  <si>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</si>
  <si>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</si>
  <si>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</si>
  <si>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</si>
  <si>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</si>
  <si>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</si>
  <si>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</si>
  <si>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</si>
  <si>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</si>
  <si>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</si>
  <si>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</si>
  <si>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</si>
  <si>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</si>
  <si>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</si>
  <si>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</si>
  <si>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</si>
  <si>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</si>
  <si>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</si>
  <si>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</si>
  <si>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</si>
  <si>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</si>
  <si>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</si>
  <si>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</si>
  <si>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</si>
  <si>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</si>
  <si>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</si>
  <si>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</si>
  <si>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</si>
  <si>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</si>
  <si>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</si>
  <si>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</si>
  <si>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</si>
  <si>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</si>
  <si>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</si>
  <si>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</si>
  <si>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</si>
  <si>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</si>
  <si>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</si>
  <si>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</si>
  <si>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</si>
  <si>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</si>
  <si>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</si>
  <si>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</si>
  <si>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</si>
  <si>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</si>
  <si>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</si>
  <si>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</si>
  <si>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</si>
  <si>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</si>
  <si>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</si>
  <si>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</si>
  <si>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</si>
  <si>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</si>
  <si>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</si>
  <si>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</si>
  <si>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</si>
  <si>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</si>
  <si>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</si>
  <si>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</si>
  <si>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</si>
  <si>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</si>
  <si>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</si>
  <si>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</si>
  <si>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</si>
  <si>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</si>
  <si>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</si>
  <si>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</si>
  <si>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</si>
  <si>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</si>
  <si>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</si>
  <si>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</si>
  <si>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</si>
  <si>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</si>
  <si>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</si>
  <si>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</si>
  <si>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</si>
  <si>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</si>
  <si>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</si>
  <si>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</si>
  <si>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</si>
  <si>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</si>
  <si>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</si>
  <si>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</si>
  <si>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</si>
  <si>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</si>
  <si>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</si>
  <si>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</si>
  <si>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</si>
  <si>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</si>
  <si>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</si>
  <si>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</si>
  <si>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</si>
  <si>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</si>
  <si>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</si>
  <si>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</si>
  <si>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</si>
  <si>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</si>
  <si>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</si>
  <si>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</si>
  <si>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</si>
  <si>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</si>
  <si>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</si>
  <si>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</si>
  <si>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</si>
  <si>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</si>
  <si>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</si>
  <si>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</si>
  <si>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</si>
  <si>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</si>
  <si>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</si>
  <si>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</si>
  <si>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</si>
  <si>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</si>
  <si>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</si>
  <si>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</si>
  <si>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</si>
  <si>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</si>
  <si>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</si>
  <si>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</si>
  <si>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</si>
  <si>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</si>
  <si>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</si>
  <si>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</si>
  <si>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</si>
  <si>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</si>
  <si>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</si>
  <si>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</si>
  <si>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</si>
  <si>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</si>
  <si>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</si>
  <si>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</si>
  <si>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</si>
  <si>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</si>
  <si>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</si>
  <si>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</si>
  <si>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</si>
  <si>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</si>
  <si>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</si>
  <si>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</si>
  <si>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</si>
  <si>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</si>
  <si>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</si>
  <si>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</si>
  <si>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</si>
  <si>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</si>
  <si>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</si>
  <si>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</si>
  <si>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</si>
  <si>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</si>
  <si>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</si>
  <si>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</si>
  <si>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</si>
  <si>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</si>
  <si>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</si>
  <si>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</si>
  <si>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</si>
  <si>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</si>
  <si>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</si>
  <si>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</si>
  <si>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</si>
  <si>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</si>
  <si>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</si>
  <si>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</si>
  <si>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</si>
  <si>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</si>
  <si>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</si>
  <si>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</si>
  <si>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</si>
  <si>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</si>
  <si>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</si>
  <si>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</si>
  <si>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</si>
  <si>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</si>
  <si>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</si>
  <si>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</si>
  <si>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</si>
  <si>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</si>
  <si>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</si>
  <si>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</si>
  <si>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</si>
  <si>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</si>
  <si>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</si>
  <si>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</si>
  <si>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</si>
  <si>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</si>
  <si>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</si>
  <si>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</si>
  <si>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</si>
  <si>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</si>
  <si>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</si>
  <si>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</si>
  <si>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</si>
  <si>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</si>
  <si>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</si>
  <si>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</si>
  <si>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</si>
  <si>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</si>
  <si>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</si>
  <si>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</si>
  <si>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</si>
  <si>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</si>
  <si>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</si>
  <si>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</si>
  <si>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</si>
  <si>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</si>
  <si>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</si>
  <si>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</si>
  <si>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</si>
  <si>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</si>
  <si>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</si>
  <si>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</si>
  <si>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</si>
  <si>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</si>
  <si>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</si>
  <si>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</si>
  <si>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</si>
  <si>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</si>
  <si>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</si>
  <si>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</si>
  <si>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</si>
  <si>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</si>
  <si>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</si>
  <si>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</si>
  <si>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</si>
  <si>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</si>
  <si>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</si>
  <si>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</si>
  <si>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</si>
  <si>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</si>
  <si>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</si>
  <si>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</si>
  <si>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</si>
  <si>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</si>
  <si>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</si>
  <si>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</si>
  <si>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</si>
  <si>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</si>
  <si>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</si>
  <si>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</si>
  <si>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</si>
  <si>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</si>
  <si>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</si>
  <si>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</si>
  <si>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</si>
  <si>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</si>
  <si>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</si>
  <si>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</si>
  <si>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</si>
  <si>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</si>
  <si>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</si>
  <si>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</si>
  <si>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</si>
  <si>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</si>
  <si>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</si>
  <si>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</si>
  <si>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</si>
  <si>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</si>
  <si>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</si>
  <si>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</si>
  <si>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</si>
  <si>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</si>
  <si>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</si>
  <si>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</si>
  <si>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</si>
  <si>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</si>
  <si>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</si>
  <si>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</si>
  <si>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</si>
  <si>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</si>
  <si>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</si>
  <si>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</si>
  <si>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</si>
  <si>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</si>
  <si>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</si>
  <si>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</si>
  <si>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</si>
  <si>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</si>
  <si>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</si>
  <si>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</si>
  <si>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</si>
  <si>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</si>
  <si>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</si>
  <si>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</si>
  <si>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</si>
  <si>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</si>
  <si>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</si>
  <si>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</si>
  <si>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</si>
  <si>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</si>
  <si>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</si>
  <si>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</si>
  <si>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</si>
  <si>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</si>
  <si>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</si>
  <si>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</si>
  <si>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</si>
  <si>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</si>
  <si>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</si>
  <si>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</si>
  <si>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</si>
  <si>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</si>
  <si>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</si>
  <si>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</si>
  <si>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</si>
  <si>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</si>
  <si>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</si>
  <si>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</si>
  <si>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</si>
  <si>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</si>
  <si>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</si>
  <si>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</si>
  <si>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</si>
  <si>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</si>
  <si>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</si>
  <si>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</si>
  <si>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</si>
  <si>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</si>
  <si>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</si>
  <si>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</si>
  <si>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</si>
  <si>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</si>
  <si>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</si>
  <si>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</si>
  <si>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</si>
  <si>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</si>
  <si>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</si>
  <si>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</si>
  <si>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</si>
  <si>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</si>
  <si>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</si>
  <si>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</si>
  <si>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</si>
  <si>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</si>
  <si>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</si>
  <si>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</si>
  <si>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</si>
  <si>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</si>
  <si>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</si>
  <si>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</si>
  <si>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</si>
  <si>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</si>
  <si>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</si>
  <si>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</si>
  <si>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</si>
  <si>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</si>
  <si>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</si>
  <si>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</si>
  <si>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</si>
  <si>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</si>
  <si>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</si>
  <si>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</si>
  <si>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</si>
  <si>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</si>
  <si>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</si>
  <si>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</si>
  <si>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</si>
  <si>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</si>
  <si>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</si>
  <si>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</si>
  <si>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</si>
  <si>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</si>
  <si>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</si>
  <si>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</si>
  <si>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</si>
  <si>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</si>
  <si>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</si>
  <si>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</si>
  <si>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</si>
  <si>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</si>
  <si>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</si>
  <si>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</si>
  <si>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</si>
  <si>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</si>
  <si>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</si>
  <si>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</si>
  <si>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</si>
  <si>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</si>
  <si>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</si>
  <si>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</si>
  <si>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</si>
  <si>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</si>
  <si>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</si>
  <si>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</si>
  <si>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</si>
  <si>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</si>
  <si>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</si>
  <si>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</si>
  <si>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</si>
  <si>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</si>
  <si>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</si>
  <si>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</si>
  <si>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</si>
  <si>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</si>
  <si>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</si>
  <si>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</si>
  <si>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</si>
  <si>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</si>
  <si>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</si>
  <si>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</si>
  <si>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</si>
  <si>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</si>
  <si>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</si>
  <si>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</si>
  <si>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</si>
  <si>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</si>
  <si>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</si>
  <si>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</si>
  <si>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</si>
  <si>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</si>
  <si>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</si>
  <si>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</si>
  <si>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</si>
  <si>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</si>
  <si>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</si>
  <si>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</si>
  <si>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</si>
  <si>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</si>
  <si>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</si>
  <si>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</si>
  <si>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</si>
  <si>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</si>
  <si>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</si>
  <si>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</si>
  <si>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</si>
  <si>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</si>
  <si>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</si>
  <si>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</si>
  <si>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</si>
  <si>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</si>
  <si>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</si>
  <si>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</si>
  <si>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</si>
  <si>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</si>
  <si>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</si>
  <si>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</si>
  <si>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</si>
  <si>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</si>
  <si>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</si>
  <si>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</si>
  <si>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</si>
  <si>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</si>
  <si>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</si>
  <si>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</si>
  <si>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</si>
  <si>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</si>
  <si>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</si>
  <si>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</si>
  <si>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</si>
  <si>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</si>
  <si>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</si>
  <si>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</si>
  <si>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</si>
  <si>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</si>
  <si>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</si>
  <si>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</si>
  <si>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</si>
  <si>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</si>
  <si>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</si>
  <si>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</si>
  <si>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</si>
  <si>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</si>
  <si>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</si>
  <si>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</si>
  <si>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</si>
  <si>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</si>
  <si>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</si>
  <si>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</si>
  <si>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</si>
  <si>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</si>
  <si>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</si>
  <si>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</si>
  <si>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</si>
  <si>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</si>
  <si>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</si>
  <si>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</si>
  <si>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</si>
  <si>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</si>
  <si>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</si>
  <si>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</si>
  <si>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</si>
  <si>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</si>
  <si>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</si>
  <si>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</si>
  <si>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</si>
  <si>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</si>
  <si>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</si>
  <si>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</si>
  <si>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</si>
  <si>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</si>
  <si>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</si>
  <si>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</si>
  <si>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</si>
  <si>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</si>
  <si>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</si>
  <si>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</si>
  <si>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</si>
  <si>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</si>
  <si>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</si>
  <si>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</si>
  <si>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</si>
  <si>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</si>
  <si>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</si>
  <si>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</si>
  <si>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</si>
  <si>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</si>
  <si>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</si>
  <si>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</si>
  <si>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</si>
  <si>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</si>
  <si>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</si>
  <si>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</si>
  <si>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</si>
  <si>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</si>
  <si>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</si>
  <si>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</si>
  <si>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</si>
  <si>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</si>
  <si>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</si>
  <si>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</si>
  <si>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</si>
  <si>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</si>
  <si>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</si>
  <si>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</si>
  <si>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</si>
  <si>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</si>
  <si>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</si>
  <si>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</si>
  <si>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</si>
  <si>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</si>
  <si>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</si>
  <si>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</si>
  <si>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</si>
  <si>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</si>
  <si>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</si>
  <si>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</si>
  <si>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</si>
  <si>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</si>
  <si>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</si>
  <si>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</si>
  <si>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</si>
  <si>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</si>
  <si>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</si>
  <si>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</si>
  <si>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</si>
  <si>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</si>
  <si>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</si>
  <si>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</si>
  <si>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</si>
  <si>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</si>
  <si>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</si>
  <si>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</si>
  <si>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</si>
  <si>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</si>
  <si>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</si>
  <si>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</si>
  <si>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</si>
  <si>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</si>
  <si>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</si>
  <si>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</si>
  <si>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</si>
  <si>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</si>
  <si>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</si>
  <si>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</si>
  <si>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</si>
  <si>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</si>
  <si>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</si>
  <si>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</si>
  <si>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</si>
  <si>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</si>
  <si>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</si>
  <si>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</si>
  <si>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</si>
  <si>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</si>
  <si>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</si>
  <si>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</si>
  <si>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</si>
  <si>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</si>
  <si>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</si>
  <si>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</si>
  <si>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</si>
  <si>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</si>
  <si>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</si>
  <si>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</si>
  <si>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</si>
  <si>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</si>
  <si>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</si>
  <si>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</si>
  <si>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</si>
  <si>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</si>
  <si>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</si>
  <si>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</si>
  <si>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</si>
  <si>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</si>
  <si>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</si>
  <si>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</si>
  <si>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</si>
  <si>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</si>
  <si>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</si>
  <si>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</si>
  <si>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</si>
  <si>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</si>
  <si>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</si>
  <si>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</si>
  <si>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</si>
  <si>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</si>
  <si>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</si>
  <si>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</si>
  <si>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</si>
  <si>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</si>
  <si>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</si>
  <si>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</si>
  <si>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</si>
  <si>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</si>
  <si>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</si>
  <si>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</si>
  <si>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</si>
  <si>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</si>
  <si>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</si>
  <si>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</si>
  <si>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</si>
  <si>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</si>
  <si>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</si>
  <si>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</si>
  <si>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</si>
  <si>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</si>
  <si>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</si>
  <si>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</si>
  <si>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</si>
  <si>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</si>
  <si>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</si>
  <si>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</si>
  <si>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</si>
  <si>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</si>
  <si>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</si>
  <si>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</si>
  <si>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</si>
  <si>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</si>
  <si>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</si>
  <si>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</si>
  <si>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</si>
  <si>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</si>
  <si>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</si>
  <si>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</si>
  <si>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</si>
  <si>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</si>
  <si>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</si>
  <si>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</si>
  <si>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</si>
  <si>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</si>
  <si>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</si>
  <si>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</si>
  <si>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</si>
  <si>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</si>
  <si>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</si>
  <si>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</si>
  <si>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</si>
  <si>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</si>
  <si>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</si>
  <si>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</si>
  <si>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</si>
  <si>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</si>
  <si>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</si>
  <si>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</si>
  <si>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</si>
  <si>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</si>
  <si>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</si>
  <si>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</si>
  <si>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</si>
  <si>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</si>
  <si>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</si>
  <si>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</si>
  <si>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</si>
  <si>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</si>
  <si>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</si>
  <si>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</si>
  <si>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</si>
  <si>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</si>
  <si>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</si>
  <si>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</si>
  <si>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</si>
  <si>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</si>
  <si>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</si>
  <si>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</si>
  <si>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</si>
  <si>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</si>
  <si>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</si>
  <si>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</si>
  <si>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</si>
  <si>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</si>
  <si>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</si>
  <si>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</si>
  <si>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</si>
  <si>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</si>
  <si>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</si>
  <si>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</si>
  <si>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</si>
  <si>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</si>
  <si>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</si>
  <si>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</si>
  <si>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</si>
  <si>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</si>
  <si>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</si>
  <si>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</si>
  <si>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</si>
  <si>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</si>
  <si>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</si>
  <si>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</si>
  <si>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</si>
  <si>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</si>
  <si>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</si>
  <si>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</si>
  <si>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</si>
  <si>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</si>
  <si>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</si>
  <si>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</si>
  <si>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</si>
  <si>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</si>
  <si>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</si>
  <si>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</si>
  <si>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</si>
  <si>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</si>
  <si>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</si>
  <si>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</si>
  <si>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</si>
  <si>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</si>
  <si>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</si>
  <si>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</si>
  <si>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</si>
  <si>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</si>
  <si>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</si>
  <si>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</si>
  <si>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</si>
  <si>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</si>
  <si>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</si>
  <si>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</si>
  <si>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</si>
  <si>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</si>
  <si>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</si>
  <si>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</si>
  <si>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</si>
  <si>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</si>
  <si>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</si>
  <si>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</si>
  <si>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</si>
  <si>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</si>
  <si>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</si>
  <si>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</si>
  <si>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</si>
  <si>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</si>
  <si>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</si>
  <si>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</si>
  <si>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</si>
  <si>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</si>
  <si>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</si>
  <si>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</si>
  <si>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</si>
  <si>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</si>
  <si>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</si>
  <si>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</si>
  <si>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</si>
  <si>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</si>
  <si>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</si>
  <si>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</si>
  <si>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</si>
  <si>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</si>
  <si>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</si>
  <si>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</si>
  <si>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</si>
  <si>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</si>
  <si>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</si>
  <si>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</si>
  <si>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</si>
  <si>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</si>
  <si>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</si>
  <si>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</si>
  <si>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</si>
  <si>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</si>
  <si>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</si>
  <si>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</si>
  <si>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</si>
  <si>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</si>
  <si>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</si>
  <si>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</si>
  <si>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</si>
  <si>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</si>
  <si>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</si>
  <si>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</si>
  <si>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</si>
  <si>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</si>
  <si>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</si>
  <si>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</si>
  <si>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</si>
  <si>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</si>
  <si>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</si>
  <si>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</si>
  <si>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</si>
  <si>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</si>
  <si>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</si>
  <si>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</si>
  <si>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</si>
  <si>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</si>
  <si>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</si>
  <si>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</si>
  <si>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</si>
  <si>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</si>
  <si>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</si>
  <si>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</si>
  <si>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</si>
  <si>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</si>
  <si>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</si>
  <si>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</si>
  <si>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</si>
  <si>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</si>
  <si>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</si>
  <si>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</si>
  <si>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</si>
  <si>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</si>
  <si>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</si>
  <si>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</si>
  <si>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</si>
  <si>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</si>
  <si>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</si>
  <si>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</si>
  <si>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</si>
  <si>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</si>
  <si>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</si>
  <si>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</si>
  <si>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</si>
  <si>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</si>
  <si>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</si>
  <si>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</si>
  <si>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</si>
  <si>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</si>
  <si>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</si>
  <si>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</si>
  <si>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</si>
  <si>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</si>
  <si>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</si>
  <si>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</si>
  <si>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</si>
  <si>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</si>
  <si>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</si>
  <si>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</si>
  <si>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</si>
  <si>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</si>
  <si>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</si>
  <si>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</si>
  <si>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</si>
  <si>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</si>
  <si>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</si>
  <si>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</si>
  <si>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</si>
  <si>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</si>
  <si>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</si>
  <si>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</si>
  <si>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</si>
  <si>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</si>
  <si>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</si>
  <si>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</si>
  <si>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</si>
  <si>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</si>
  <si>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</si>
  <si>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</si>
  <si>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</si>
  <si>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</si>
  <si>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</si>
  <si>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</si>
  <si>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</si>
  <si>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</si>
  <si>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</si>
  <si>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</si>
  <si>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</si>
  <si>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</si>
  <si>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</si>
  <si>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</si>
  <si>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</si>
  <si>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</si>
  <si>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</si>
  <si>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</si>
  <si>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</si>
  <si>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</si>
  <si>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</si>
  <si>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</si>
  <si>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</si>
  <si>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</si>
  <si>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</si>
  <si>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</si>
  <si>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</si>
  <si>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</si>
  <si>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</si>
  <si>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</si>
  <si>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</si>
  <si>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</si>
  <si>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</si>
  <si>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</si>
  <si>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</si>
  <si>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</si>
  <si>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</si>
  <si>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</si>
  <si>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</si>
  <si>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</si>
  <si>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</si>
  <si>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</si>
  <si>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</si>
  <si>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</si>
  <si>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</si>
  <si>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</si>
  <si>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</si>
  <si>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</si>
  <si>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</si>
  <si>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</si>
  <si>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</si>
  <si>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</si>
  <si>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</si>
  <si>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</si>
  <si>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</si>
  <si>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</si>
  <si>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</si>
  <si>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</si>
  <si>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</si>
  <si>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</si>
  <si>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</si>
  <si>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</si>
  <si>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</si>
  <si>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</si>
  <si>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</si>
  <si>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</si>
  <si>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</si>
  <si>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</si>
  <si>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</si>
  <si>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</si>
  <si>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</si>
  <si>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</si>
  <si>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</si>
  <si>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</si>
  <si>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</si>
  <si>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</si>
  <si>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</si>
  <si>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</si>
  <si>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</si>
  <si>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</si>
  <si>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</si>
  <si>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</si>
  <si>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</si>
  <si>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</si>
  <si>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</si>
  <si>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</si>
  <si>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</si>
  <si>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</si>
  <si>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</si>
  <si>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</si>
  <si>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</si>
  <si>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</si>
  <si>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</si>
  <si>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</si>
  <si>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</si>
  <si>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</si>
  <si>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</si>
  <si>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</si>
  <si>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</si>
  <si>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</si>
  <si>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</si>
  <si>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</si>
  <si>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</si>
  <si>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</si>
  <si>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</si>
  <si>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</si>
  <si>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</si>
  <si>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</si>
  <si>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</si>
  <si>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</si>
  <si>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</si>
  <si>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</si>
  <si>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</si>
  <si>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</si>
  <si>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</si>
  <si>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</si>
  <si>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</si>
  <si>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</si>
  <si>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</si>
  <si>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</si>
  <si>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</si>
  <si>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</si>
  <si>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</si>
  <si>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</si>
  <si>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</si>
  <si>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</si>
  <si>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</si>
  <si>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</si>
  <si>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</si>
  <si>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</si>
  <si>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</si>
  <si>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</si>
  <si>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</si>
  <si>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</si>
  <si>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</si>
  <si>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</si>
  <si>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</si>
  <si>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</si>
  <si>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</si>
  <si>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</si>
  <si>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</si>
  <si>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</si>
  <si>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</si>
  <si>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</si>
  <si>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</si>
  <si>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</si>
  <si>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</si>
  <si>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</si>
  <si>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</si>
  <si>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</si>
  <si>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</si>
  <si>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</si>
  <si>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</si>
  <si>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</si>
  <si>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</si>
  <si>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</si>
  <si>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</si>
  <si>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</si>
  <si>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</si>
  <si>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</si>
  <si>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</si>
  <si>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</si>
  <si>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</si>
  <si>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</si>
  <si>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</si>
  <si>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</si>
  <si>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</si>
  <si>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</si>
  <si>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</si>
  <si>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</si>
  <si>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</si>
  <si>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</si>
  <si>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</si>
  <si>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</si>
  <si>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</si>
  <si>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</si>
  <si>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</si>
  <si>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</si>
  <si>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</si>
  <si>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</si>
  <si>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</si>
  <si>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</si>
  <si>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</si>
  <si>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</si>
  <si>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</si>
  <si>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</si>
  <si>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</si>
  <si>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</si>
  <si>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</si>
  <si>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</si>
  <si>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</si>
  <si>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</si>
  <si>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</si>
  <si>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</si>
  <si>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</si>
  <si>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</si>
  <si>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</si>
  <si>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</si>
  <si>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</si>
  <si>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</si>
  <si>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</si>
  <si>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</si>
  <si>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</si>
  <si>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</si>
  <si>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</si>
  <si>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</si>
  <si>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</si>
  <si>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</si>
  <si>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</si>
  <si>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</si>
  <si>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</si>
  <si>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</si>
  <si>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</si>
  <si>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</si>
  <si>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</si>
  <si>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</si>
  <si>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</si>
  <si>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</si>
  <si>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</si>
  <si>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</si>
  <si>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</si>
  <si>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</si>
  <si>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</si>
  <si>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</si>
  <si>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</si>
  <si>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</si>
  <si>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</si>
  <si>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</si>
  <si>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</si>
  <si>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</si>
  <si>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</si>
  <si>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</si>
  <si>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</si>
  <si>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</si>
  <si>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</si>
  <si>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</si>
  <si>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</si>
  <si>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</si>
  <si>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</si>
  <si>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</si>
  <si>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</si>
  <si>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</si>
  <si>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</si>
  <si>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</si>
  <si>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</si>
  <si>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</si>
  <si>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</si>
  <si>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</si>
  <si>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</si>
  <si>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</si>
  <si>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</si>
  <si>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</si>
  <si>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</si>
  <si>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</si>
  <si>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</si>
  <si>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</si>
  <si>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</si>
  <si>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</si>
  <si>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</si>
  <si>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</si>
  <si>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</si>
  <si>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</si>
  <si>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</si>
  <si>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</si>
  <si>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</si>
  <si>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</si>
  <si>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</si>
  <si>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</si>
  <si>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</si>
  <si>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</si>
  <si>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</si>
  <si>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</si>
  <si>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</si>
  <si>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</si>
  <si>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</si>
  <si>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</si>
  <si>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</si>
  <si>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</si>
  <si>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</si>
  <si>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</si>
  <si>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</si>
  <si>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</si>
  <si>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</si>
  <si>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</si>
  <si>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</si>
  <si>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</si>
  <si>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</si>
  <si>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</si>
  <si>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</si>
  <si>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</si>
  <si>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</si>
  <si>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</si>
  <si>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</si>
  <si>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</si>
  <si>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</si>
  <si>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</si>
  <si>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</si>
  <si>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</si>
  <si>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</si>
  <si>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</si>
  <si>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</si>
  <si>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</si>
  <si>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</si>
  <si>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</si>
  <si>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</si>
  <si>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</si>
  <si>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</si>
  <si>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</si>
  <si>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</si>
  <si>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</si>
  <si>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</si>
  <si>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</si>
  <si>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</si>
  <si>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</si>
  <si>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</si>
  <si>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</si>
  <si>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</si>
  <si>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</si>
  <si>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</si>
  <si>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</si>
  <si>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</si>
  <si>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</si>
  <si>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</si>
  <si>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</si>
  <si>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</si>
  <si>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</si>
  <si>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</si>
  <si>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</si>
  <si>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</si>
  <si>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</si>
  <si>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</si>
  <si>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</si>
  <si>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</si>
  <si>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</si>
  <si>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</si>
  <si>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</si>
  <si>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</si>
  <si>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</si>
  <si>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</si>
  <si>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</si>
  <si>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</si>
  <si>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</si>
  <si>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</si>
  <si>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</si>
  <si>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</si>
  <si>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</si>
  <si>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</si>
  <si>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</si>
  <si>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</si>
  <si>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</si>
  <si>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</si>
  <si>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</si>
  <si>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</si>
  <si>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</si>
  <si>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</si>
  <si>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</si>
  <si>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</si>
  <si>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</si>
  <si>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</si>
  <si>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</si>
  <si>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</si>
  <si>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</si>
  <si>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</si>
  <si>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</si>
  <si>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</si>
  <si>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</si>
  <si>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</si>
  <si>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</si>
  <si>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</si>
  <si>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</si>
  <si>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</si>
  <si>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</si>
  <si>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</si>
  <si>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</si>
  <si>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</si>
  <si>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</si>
  <si>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</si>
  <si>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</si>
  <si>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</si>
  <si>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</si>
  <si>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</si>
  <si>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</si>
  <si>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</si>
  <si>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</si>
  <si>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</si>
  <si>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</si>
  <si>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</si>
  <si>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</si>
  <si>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</si>
  <si>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</si>
  <si>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</si>
  <si>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</si>
  <si>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</si>
  <si>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</si>
  <si>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</si>
  <si>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</si>
  <si>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</si>
  <si>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</si>
  <si>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</si>
  <si>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</si>
  <si>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</si>
  <si>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</si>
  <si>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</si>
  <si>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</si>
  <si>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</si>
  <si>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</si>
  <si>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</si>
  <si>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</si>
  <si>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</si>
  <si>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</si>
  <si>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</si>
  <si>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</si>
  <si>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</si>
  <si>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</si>
  <si>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</si>
  <si>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</si>
  <si>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</si>
  <si>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</si>
  <si>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</si>
  <si>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</si>
  <si>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</si>
  <si>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</si>
  <si>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</si>
  <si>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</si>
  <si>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</si>
  <si>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</si>
  <si>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</si>
  <si>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</si>
  <si>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</si>
  <si>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</si>
  <si>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</si>
  <si>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</si>
  <si>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</si>
  <si>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</si>
  <si>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</si>
  <si>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</si>
  <si>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</si>
  <si>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</si>
  <si>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</si>
  <si>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</si>
  <si>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</si>
  <si>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</si>
  <si>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</si>
  <si>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</si>
  <si>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</si>
  <si>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</si>
  <si>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</si>
  <si>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</si>
  <si>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</si>
  <si>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</si>
  <si>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</si>
  <si>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</si>
  <si>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</si>
  <si>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</si>
  <si>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</si>
  <si>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</si>
  <si>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</si>
  <si>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</si>
  <si>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</si>
  <si>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</si>
  <si>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</si>
  <si>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</si>
  <si>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</si>
  <si>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</si>
  <si>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</si>
  <si>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</si>
  <si>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</si>
  <si>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</si>
  <si>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</si>
  <si>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</si>
  <si>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</si>
  <si>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</si>
  <si>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</si>
  <si>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</si>
  <si>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</si>
  <si>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</si>
  <si>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</si>
  <si>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</si>
  <si>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</si>
  <si>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</si>
  <si>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</si>
  <si>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</si>
  <si>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</si>
  <si>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</si>
  <si>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</si>
  <si>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</si>
  <si>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</si>
  <si>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</si>
  <si>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</si>
  <si>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</si>
  <si>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</si>
  <si>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</si>
  <si>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</si>
  <si>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</si>
  <si>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</si>
  <si>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</si>
  <si>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</si>
  <si>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</si>
  <si>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</si>
  <si>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</si>
  <si>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</si>
  <si>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</si>
  <si>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</si>
  <si>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</si>
  <si>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</si>
  <si>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</si>
  <si>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</si>
  <si>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</si>
  <si>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</si>
  <si>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</si>
  <si>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</si>
  <si>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</si>
  <si>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</si>
  <si>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</si>
  <si>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</si>
  <si>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</si>
  <si>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</si>
  <si>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</si>
  <si>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</si>
  <si>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</si>
  <si>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</si>
  <si>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</si>
  <si>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</si>
  <si>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</si>
  <si>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</si>
  <si>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</si>
  <si>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</si>
  <si>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</si>
  <si>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</si>
  <si>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</si>
  <si>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</si>
  <si>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</si>
  <si>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</si>
  <si>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</si>
  <si>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</si>
  <si>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</si>
  <si>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</si>
  <si>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</si>
  <si>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</si>
  <si>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</si>
  <si>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</si>
  <si>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</si>
  <si>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</si>
  <si>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</si>
  <si>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</si>
  <si>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</si>
  <si>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</si>
  <si>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</si>
  <si>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</si>
  <si>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</si>
  <si>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</si>
  <si>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</si>
  <si>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</si>
  <si>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</si>
  <si>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</si>
  <si>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</si>
  <si>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</si>
  <si>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</si>
  <si>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</si>
  <si>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</si>
  <si>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</si>
  <si>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</si>
  <si>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</si>
  <si>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</si>
  <si>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</si>
  <si>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</si>
  <si>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</si>
  <si>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</si>
  <si>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</si>
  <si>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</si>
  <si>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</si>
  <si>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</si>
  <si>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</si>
  <si>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</si>
  <si>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</si>
  <si>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</si>
  <si>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</si>
  <si>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</si>
  <si>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</si>
  <si>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</si>
  <si>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</si>
  <si>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</si>
  <si>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</si>
  <si>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</si>
  <si>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</si>
  <si>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</si>
  <si>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</si>
  <si>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</si>
  <si>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</si>
  <si>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</si>
  <si>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</si>
  <si>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</si>
  <si>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</si>
  <si>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</si>
  <si>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</si>
  <si>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</si>
  <si>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</si>
  <si>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</si>
  <si>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</si>
  <si>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</si>
  <si>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</si>
  <si>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</si>
  <si>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</si>
  <si>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</si>
  <si>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</si>
  <si>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</si>
  <si>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</si>
  <si>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</si>
  <si>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</si>
  <si>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</si>
  <si>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</si>
  <si>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</si>
  <si>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</si>
  <si>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</si>
  <si>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</si>
  <si>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</si>
  <si>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</si>
  <si>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</si>
  <si>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</si>
  <si>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</si>
  <si>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</si>
  <si>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</si>
  <si>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</si>
  <si>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</si>
  <si>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</si>
  <si>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</si>
  <si>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</si>
  <si>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</si>
  <si>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</si>
  <si>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</si>
  <si>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</si>
  <si>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</si>
  <si>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</si>
  <si>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</si>
  <si>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</si>
  <si>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</si>
  <si>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</si>
  <si>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</si>
  <si>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</si>
  <si>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</si>
  <si>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</si>
  <si>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</si>
  <si>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</si>
  <si>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</si>
  <si>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</si>
  <si>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</si>
  <si>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</si>
  <si>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</si>
  <si>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</si>
  <si>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</si>
  <si>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</si>
  <si>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</si>
  <si>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</si>
  <si>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</si>
  <si>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</si>
  <si>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</si>
  <si>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</si>
  <si>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</si>
  <si>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</si>
  <si>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</si>
  <si>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</si>
  <si>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</si>
  <si>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</si>
  <si>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</si>
  <si>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</si>
  <si>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</si>
  <si>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</si>
  <si>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</si>
  <si>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</si>
  <si>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</si>
  <si>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</si>
  <si>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</si>
  <si>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</si>
  <si>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</si>
  <si>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</si>
  <si>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</si>
  <si>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</si>
  <si>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</si>
  <si>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</si>
  <si>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</si>
  <si>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</si>
  <si>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</si>
  <si>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</si>
  <si>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</si>
  <si>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</si>
  <si>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</si>
  <si>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</si>
  <si>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</si>
  <si>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</si>
  <si>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</si>
  <si>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</si>
  <si>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</si>
  <si>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</si>
  <si>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</si>
  <si>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</si>
  <si>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</si>
  <si>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</si>
  <si>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</si>
  <si>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</si>
  <si>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</si>
  <si>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</si>
  <si>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</si>
  <si>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</si>
  <si>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</si>
  <si>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</si>
  <si>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</si>
  <si>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</si>
  <si>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</si>
  <si>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</si>
  <si>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</si>
  <si>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</si>
  <si>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</si>
  <si>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</si>
  <si>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</si>
  <si>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</si>
  <si>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</si>
  <si>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</si>
  <si>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</si>
  <si>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</si>
  <si>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</si>
  <si>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</si>
  <si>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</si>
  <si>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</si>
  <si>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</si>
  <si>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</si>
  <si>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</si>
  <si>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</si>
  <si>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</si>
  <si>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</si>
  <si>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</si>
  <si>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</si>
  <si>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</si>
  <si>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</si>
  <si>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</si>
  <si>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</si>
  <si>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</si>
  <si>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</si>
  <si>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</si>
  <si>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</si>
  <si>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</si>
  <si>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</si>
  <si>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</si>
  <si>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</si>
  <si>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</si>
  <si>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</si>
  <si>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</si>
  <si>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</si>
  <si>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</si>
  <si>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</si>
  <si>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</si>
  <si>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</si>
  <si>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</si>
  <si>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</si>
  <si>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</si>
  <si>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</si>
  <si>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</si>
  <si>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</si>
  <si>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</si>
  <si>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</si>
  <si>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</si>
  <si>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</si>
  <si>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</si>
  <si>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</si>
  <si>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</si>
  <si>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</si>
  <si>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</si>
  <si>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</si>
  <si>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</si>
  <si>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</si>
  <si>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</si>
  <si>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</si>
  <si>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</si>
  <si>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</si>
  <si>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</si>
  <si>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</si>
  <si>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</si>
  <si>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</si>
  <si>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</si>
  <si>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</si>
  <si>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</si>
  <si>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</si>
  <si>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</si>
  <si>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</si>
  <si>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</si>
  <si>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</si>
  <si>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</si>
  <si>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</si>
  <si>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</si>
  <si>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</si>
  <si>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</si>
  <si>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</si>
  <si>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</si>
  <si>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</si>
  <si>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</si>
  <si>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</si>
  <si>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</si>
  <si>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</si>
  <si>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</si>
  <si>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</si>
  <si>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</si>
  <si>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</si>
  <si>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</si>
  <si>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</si>
  <si>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</si>
  <si>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</si>
  <si>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</si>
  <si>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</si>
  <si>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</si>
  <si>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</si>
  <si>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</si>
  <si>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</si>
  <si>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</si>
  <si>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</si>
  <si>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</si>
  <si>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</si>
  <si>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</si>
  <si>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</si>
  <si>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</si>
  <si>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</si>
  <si>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</si>
  <si>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</si>
  <si>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</si>
  <si>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</si>
  <si>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</si>
  <si>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</si>
  <si>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</si>
  <si>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</si>
  <si>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</si>
  <si>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</si>
  <si>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</si>
  <si>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</si>
  <si>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</si>
  <si>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</si>
  <si>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</si>
  <si>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</si>
  <si>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</si>
  <si>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</si>
  <si>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</si>
  <si>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</si>
  <si>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</si>
  <si>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</si>
  <si>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</si>
  <si>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</si>
  <si>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</si>
  <si>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</si>
  <si>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</si>
  <si>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</si>
  <si>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</si>
  <si>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</si>
  <si>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</si>
  <si>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</si>
  <si>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</si>
  <si>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</si>
  <si>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</si>
  <si>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</si>
  <si>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</si>
  <si>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</si>
  <si>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</si>
  <si>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</si>
  <si>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</si>
  <si>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</si>
  <si>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</si>
  <si>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</si>
  <si>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</si>
  <si>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</si>
  <si>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</si>
  <si>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</si>
  <si>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</si>
  <si>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</si>
  <si>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</si>
  <si>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</si>
  <si>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</si>
  <si>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</si>
  <si>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</si>
  <si>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</si>
  <si>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</si>
  <si>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</si>
  <si>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</si>
  <si>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</si>
  <si>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</si>
  <si>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</si>
  <si>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</si>
  <si>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</si>
  <si>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</si>
  <si>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</si>
  <si>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</si>
  <si>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</si>
  <si>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</si>
  <si>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</si>
  <si>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</si>
  <si>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</si>
  <si>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</si>
  <si>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</si>
  <si>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</si>
  <si>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</si>
  <si>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</si>
  <si>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</si>
  <si>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</si>
  <si>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</si>
  <si>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</si>
  <si>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</si>
  <si>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</si>
  <si>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</si>
  <si>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</si>
  <si>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</si>
  <si>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</si>
  <si>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</si>
  <si>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</si>
  <si>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</si>
  <si>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</si>
  <si>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</si>
  <si>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</si>
  <si>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</si>
  <si>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</si>
  <si>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</si>
  <si>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</si>
  <si>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</si>
  <si>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</si>
  <si>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</si>
  <si>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</si>
  <si>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</si>
  <si>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</si>
  <si>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</si>
  <si>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</si>
  <si>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</si>
  <si>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</si>
  <si>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</si>
  <si>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</si>
  <si>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</si>
  <si>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</si>
  <si>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</si>
  <si>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</si>
  <si>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</si>
  <si>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</si>
  <si>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</si>
  <si>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</si>
  <si>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</si>
  <si>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</si>
  <si>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</si>
  <si>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</si>
  <si>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</si>
  <si>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</si>
  <si>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</si>
  <si>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</si>
  <si>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</si>
  <si>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</si>
  <si>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</si>
  <si>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</si>
  <si>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</si>
  <si>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</si>
  <si>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</si>
  <si>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</si>
  <si>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</si>
  <si>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</si>
  <si>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</si>
  <si>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</si>
  <si>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</si>
  <si>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</si>
  <si>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</si>
  <si>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</si>
  <si>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</si>
  <si>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</si>
  <si>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</si>
  <si>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</si>
  <si>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</si>
  <si>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</si>
  <si>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</si>
  <si>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</si>
  <si>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</si>
  <si>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</si>
  <si>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</si>
  <si>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</si>
  <si>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</si>
  <si>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</si>
  <si>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</si>
  <si>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</si>
  <si>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</si>
  <si>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</si>
  <si>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</si>
  <si>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</si>
  <si>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</si>
  <si>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</si>
  <si>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</si>
  <si>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</si>
  <si>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</si>
  <si>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</si>
  <si>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</si>
  <si>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</si>
  <si>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</si>
  <si>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</si>
  <si>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</si>
  <si>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</si>
  <si>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</si>
  <si>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</si>
  <si>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</si>
  <si>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</si>
  <si>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</si>
  <si>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</si>
  <si>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</si>
  <si>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</si>
  <si>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</si>
  <si>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</si>
  <si>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</si>
  <si>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</si>
  <si>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</si>
  <si>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</si>
  <si>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</si>
  <si>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</si>
  <si>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</si>
  <si>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</si>
  <si>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</si>
  <si>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</si>
  <si>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</si>
  <si>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</si>
  <si>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</si>
  <si>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</si>
  <si>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</si>
  <si>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</si>
  <si>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</si>
  <si>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</si>
  <si>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</si>
  <si>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</si>
  <si>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</si>
  <si>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</si>
  <si>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</si>
  <si>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</si>
  <si>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</si>
  <si>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</si>
  <si>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</si>
  <si>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</si>
  <si>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</si>
  <si>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</si>
  <si>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</si>
  <si>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</si>
  <si>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</si>
  <si>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</si>
  <si>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</si>
  <si>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</si>
  <si>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</si>
  <si>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</si>
  <si>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</si>
  <si>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</si>
  <si>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</si>
  <si>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</si>
  <si>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</si>
  <si>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</si>
  <si>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</si>
  <si>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</si>
  <si>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</si>
  <si>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</si>
  <si>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</si>
  <si>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</si>
  <si>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</si>
  <si>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</si>
  <si>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</si>
  <si>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</si>
  <si>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</si>
  <si>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</si>
  <si>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</si>
  <si>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</si>
  <si>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</si>
  <si>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</si>
  <si>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</si>
  <si>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</si>
  <si>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</si>
  <si>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</si>
  <si>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</si>
  <si>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</si>
  <si>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</si>
  <si>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</si>
  <si>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</si>
  <si>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</si>
  <si>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</si>
  <si>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</si>
  <si>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</si>
  <si>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</si>
  <si>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</si>
  <si>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</si>
  <si>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</si>
  <si>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</si>
  <si>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</si>
  <si>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</si>
  <si>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</si>
  <si>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</si>
  <si>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</si>
  <si>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</si>
  <si>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</si>
  <si>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</si>
  <si>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</si>
  <si>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</si>
  <si>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</si>
  <si>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</si>
  <si>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</si>
  <si>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</si>
  <si>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</si>
  <si>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</si>
  <si>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</si>
  <si>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</si>
  <si>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</si>
  <si>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</si>
  <si>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</si>
  <si>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</si>
  <si>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</si>
  <si>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</si>
  <si>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</si>
  <si>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</si>
  <si>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</si>
  <si>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</si>
  <si>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</si>
  <si>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</si>
  <si>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</si>
  <si>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</si>
  <si>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</si>
  <si>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</si>
  <si>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</si>
  <si>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</si>
  <si>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</si>
  <si>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</si>
  <si>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</si>
  <si>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</si>
  <si>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</si>
  <si>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</si>
  <si>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</si>
  <si>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</si>
  <si>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</si>
  <si>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</si>
  <si>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</si>
  <si>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</si>
  <si>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</si>
  <si>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</si>
  <si>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</si>
  <si>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</si>
  <si>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</si>
  <si>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</si>
  <si>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</si>
  <si>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</si>
  <si>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</si>
  <si>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</si>
  <si>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</si>
  <si>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</si>
  <si>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</si>
  <si>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</si>
  <si>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</si>
  <si>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</si>
  <si>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</si>
  <si>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</si>
  <si>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</si>
  <si>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</si>
  <si>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</si>
  <si>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</si>
  <si>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</si>
  <si>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</si>
  <si>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</si>
  <si>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</si>
  <si>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</si>
  <si>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</si>
  <si>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</si>
  <si>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</si>
  <si>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</si>
  <si>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</si>
  <si>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</si>
  <si>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</si>
  <si>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</si>
  <si>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</si>
  <si>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</si>
  <si>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</si>
  <si>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</si>
  <si>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</si>
  <si>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</si>
  <si>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</si>
  <si>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</si>
  <si>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</si>
  <si>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</si>
  <si>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</si>
  <si>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</si>
  <si>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</si>
  <si>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</si>
  <si>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</si>
  <si>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</si>
  <si>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</si>
  <si>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</si>
  <si>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</si>
  <si>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</si>
  <si>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</si>
  <si>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</si>
  <si>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</si>
  <si>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</si>
  <si>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</si>
  <si>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</si>
  <si>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</si>
  <si>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</si>
  <si>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</si>
  <si>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</si>
  <si>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</si>
  <si>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</si>
  <si>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</si>
  <si>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</si>
  <si>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</si>
  <si>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</si>
  <si>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</si>
  <si>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</si>
  <si>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</si>
  <si>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</si>
  <si>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</si>
  <si>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</si>
  <si>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</si>
  <si>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</si>
  <si>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</si>
  <si>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</si>
  <si>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</si>
  <si>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</si>
  <si>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</si>
  <si>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</si>
  <si>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</si>
  <si>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</si>
  <si>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</si>
  <si>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</si>
  <si>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</si>
  <si>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</si>
  <si>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</si>
  <si>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</si>
  <si>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</si>
  <si>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</si>
  <si>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</si>
  <si>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</si>
  <si>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</si>
  <si>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</si>
  <si>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</si>
  <si>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</si>
  <si>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</si>
  <si>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</si>
  <si>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</si>
  <si>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</si>
  <si>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</si>
  <si>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</si>
  <si>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</si>
  <si>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</si>
  <si>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</si>
  <si>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</si>
  <si>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</si>
  <si>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</si>
  <si>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</si>
  <si>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</si>
  <si>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</si>
  <si>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</si>
  <si>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</si>
  <si>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</si>
  <si>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</si>
  <si>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</si>
  <si>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</si>
  <si>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</si>
  <si>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</si>
  <si>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</si>
  <si>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</si>
  <si>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</si>
  <si>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</si>
  <si>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</si>
  <si>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</si>
  <si>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</si>
  <si>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</si>
  <si>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</si>
  <si>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</si>
  <si>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</si>
  <si>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</si>
  <si>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</si>
  <si>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</si>
  <si>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</si>
  <si>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</si>
  <si>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</si>
  <si>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</si>
  <si>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</si>
  <si>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</si>
  <si>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</si>
  <si>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</si>
  <si>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</si>
  <si>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</si>
  <si>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</si>
  <si>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</si>
  <si>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</si>
  <si>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</si>
  <si>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</si>
  <si>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</si>
  <si>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</si>
  <si>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</si>
  <si>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</si>
  <si>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</si>
  <si>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</si>
  <si>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</si>
  <si>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</si>
  <si>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</si>
  <si>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</si>
  <si>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</si>
  <si>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</si>
  <si>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</si>
  <si>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</si>
  <si>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</si>
  <si>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</si>
  <si>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</si>
  <si>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</si>
  <si>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</si>
  <si>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</si>
  <si>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</si>
  <si>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</si>
  <si>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</si>
  <si>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</si>
  <si>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</si>
  <si>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</si>
  <si>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</si>
  <si>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</si>
  <si>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</si>
  <si>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</si>
  <si>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</si>
  <si>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</si>
  <si>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</si>
  <si>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</si>
  <si>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</si>
  <si>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</si>
  <si>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</si>
  <si>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</si>
  <si>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</si>
  <si>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</si>
  <si>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</si>
  <si>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</si>
  <si>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</si>
  <si>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</si>
  <si>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</si>
  <si>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</si>
  <si>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</si>
  <si>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</si>
  <si>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</si>
  <si>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</si>
  <si>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</si>
  <si>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</si>
  <si>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</si>
  <si>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</si>
  <si>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</si>
  <si>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</si>
  <si>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</si>
  <si>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</si>
  <si>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</si>
  <si>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</si>
  <si>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</si>
  <si>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</si>
  <si>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</si>
  <si>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</si>
  <si>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</si>
  <si>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</si>
  <si>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</si>
  <si>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</si>
  <si>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</si>
  <si>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</si>
  <si>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</si>
  <si>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</si>
  <si>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</si>
  <si>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</si>
  <si>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</si>
  <si>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</si>
  <si>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</si>
  <si>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</si>
  <si>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</si>
  <si>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</si>
  <si>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</si>
  <si>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</si>
  <si>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</si>
  <si>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</si>
  <si>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</si>
  <si>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</si>
  <si>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</si>
  <si>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</si>
  <si>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</si>
  <si>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</si>
  <si>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</si>
  <si>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</si>
  <si>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</si>
  <si>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</si>
  <si>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</si>
  <si>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</si>
  <si>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</si>
  <si>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</si>
  <si>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</si>
  <si>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</si>
  <si>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</si>
  <si>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</si>
  <si>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</si>
  <si>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</si>
  <si>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</si>
  <si>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</si>
  <si>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</si>
  <si>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</si>
  <si>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</si>
  <si>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</si>
  <si>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</si>
  <si>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</si>
  <si>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</si>
  <si>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</si>
  <si>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</si>
  <si>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</si>
  <si>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</si>
  <si>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</si>
  <si>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</si>
  <si>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</si>
  <si>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</si>
  <si>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</si>
  <si>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</si>
  <si>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</si>
  <si>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</si>
  <si>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</si>
  <si>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</si>
  <si>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</si>
  <si>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</si>
  <si>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</si>
  <si>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</si>
  <si>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</si>
  <si>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</si>
  <si>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</si>
  <si>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</si>
  <si>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</si>
  <si>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</si>
  <si>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</si>
  <si>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</si>
  <si>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</si>
  <si>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</si>
  <si>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</si>
  <si>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</si>
  <si>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</si>
  <si>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</si>
  <si>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</si>
  <si>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</si>
  <si>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</si>
  <si>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</si>
  <si>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</si>
  <si>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</si>
  <si>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</si>
  <si>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</si>
  <si>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</si>
  <si>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</si>
  <si>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</si>
  <si>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</si>
  <si>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</si>
  <si>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</si>
  <si>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</si>
  <si>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</si>
  <si>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</si>
  <si>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</si>
  <si>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</si>
  <si>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</si>
  <si>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</si>
  <si>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</si>
  <si>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</si>
  <si>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</si>
  <si>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</si>
  <si>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</si>
  <si>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</si>
  <si>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</si>
  <si>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</si>
  <si>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</si>
  <si>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</si>
  <si>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</si>
  <si>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</si>
  <si>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</si>
  <si>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</si>
  <si>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</si>
  <si>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</si>
  <si>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</si>
  <si>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</si>
  <si>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</si>
  <si>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</si>
  <si>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</si>
  <si>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</si>
  <si>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</si>
  <si>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</si>
  <si>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</si>
  <si>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</si>
  <si>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</si>
  <si>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</si>
  <si>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</si>
  <si>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</si>
  <si>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</si>
  <si>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</si>
  <si>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</si>
  <si>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</si>
  <si>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</si>
  <si>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</si>
  <si>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</si>
  <si>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</si>
  <si>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</si>
  <si>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</si>
  <si>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</si>
  <si>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</si>
  <si>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</si>
  <si>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</si>
  <si>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</si>
  <si>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</si>
  <si>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</si>
  <si>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</si>
  <si>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</si>
  <si>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</si>
  <si>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</si>
  <si>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</si>
  <si>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</si>
  <si>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</si>
  <si>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</si>
  <si>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</si>
  <si>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</si>
  <si>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</si>
  <si>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</si>
  <si>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</si>
  <si>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</si>
  <si>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</si>
  <si>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</si>
  <si>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</si>
  <si>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</si>
  <si>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</si>
  <si>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</si>
  <si>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</si>
  <si>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</si>
  <si>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</si>
  <si>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</si>
  <si>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</si>
  <si>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</si>
  <si>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</si>
  <si>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</si>
  <si>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</si>
  <si>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</si>
  <si>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</si>
  <si>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</si>
  <si>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</si>
  <si>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</si>
  <si>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</si>
  <si>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</si>
  <si>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</si>
  <si>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</si>
  <si>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</si>
  <si>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</si>
  <si>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</si>
  <si>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</si>
  <si>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</si>
  <si>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</si>
  <si>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</si>
  <si>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</si>
  <si>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</si>
  <si>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</si>
  <si>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</si>
  <si>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</si>
  <si>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</si>
  <si>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</si>
  <si>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</si>
  <si>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</si>
  <si>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</si>
  <si>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</si>
  <si>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</si>
  <si>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</si>
  <si>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</si>
  <si>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</si>
  <si>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</si>
  <si>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</si>
  <si>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</si>
  <si>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</si>
  <si>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</si>
  <si>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</si>
  <si>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</si>
  <si>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</si>
  <si>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</si>
  <si>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</si>
  <si>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</si>
  <si>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</si>
  <si>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</si>
  <si>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</si>
  <si>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</si>
  <si>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</si>
  <si>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</si>
  <si>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</si>
  <si>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</si>
  <si>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</si>
  <si>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</si>
  <si>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</si>
  <si>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</si>
  <si>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</si>
  <si>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</si>
  <si>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</si>
  <si>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</si>
  <si>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</si>
  <si>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</si>
  <si>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</si>
  <si>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</si>
  <si>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</si>
  <si>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</si>
  <si>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</si>
  <si>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</si>
  <si>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</si>
  <si>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</si>
  <si>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</si>
  <si>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</si>
  <si>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</si>
  <si>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</si>
  <si>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</si>
  <si>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</si>
  <si>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</si>
  <si>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</si>
  <si>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</si>
  <si>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</si>
  <si>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</si>
  <si>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</si>
  <si>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</si>
  <si>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</si>
  <si>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</si>
  <si>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</si>
  <si>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</si>
  <si>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</si>
  <si>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</si>
  <si>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</si>
  <si>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</si>
  <si>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</si>
  <si>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</si>
  <si>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</si>
  <si>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</si>
  <si>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</si>
  <si>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</si>
  <si>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</si>
  <si>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</si>
  <si>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</si>
  <si>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</si>
  <si>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</si>
  <si>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</si>
  <si>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</si>
  <si>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</si>
  <si>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</si>
  <si>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</si>
  <si>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</si>
  <si>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</si>
  <si>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</si>
  <si>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</si>
  <si>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</si>
  <si>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</si>
  <si>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</si>
  <si>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</si>
  <si>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</si>
  <si>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</si>
  <si>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</si>
  <si>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</si>
  <si>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</si>
  <si>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</si>
  <si>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</si>
  <si>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</si>
  <si>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</si>
  <si>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</si>
  <si>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</si>
  <si>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</si>
  <si>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</si>
  <si>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</si>
  <si>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</si>
  <si>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</si>
  <si>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</si>
  <si>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</si>
  <si>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</si>
  <si>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</si>
  <si>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</si>
  <si>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</si>
  <si>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</si>
  <si>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</si>
  <si>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</si>
  <si>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</si>
  <si>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</si>
  <si>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</si>
  <si>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</si>
  <si>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</si>
  <si>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</si>
  <si>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</si>
  <si>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</si>
  <si>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</si>
  <si>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</si>
  <si>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</si>
  <si>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</si>
  <si>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</si>
  <si>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</si>
  <si>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</si>
  <si>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</si>
  <si>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</si>
  <si>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</si>
  <si>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</si>
  <si>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</si>
  <si>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</si>
  <si>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</si>
  <si>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</si>
  <si>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</si>
  <si>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</si>
  <si>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</si>
  <si>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</si>
  <si>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</si>
  <si>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</si>
  <si>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</si>
  <si>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</si>
  <si>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</si>
  <si>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</si>
  <si>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</si>
  <si>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</si>
  <si>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</si>
  <si>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</si>
  <si>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</si>
  <si>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</si>
  <si>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</si>
  <si>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</si>
  <si>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</si>
  <si>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</si>
  <si>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</si>
  <si>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</si>
  <si>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</si>
  <si>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</si>
  <si>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</si>
  <si>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</si>
  <si>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</si>
  <si>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</si>
  <si>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</si>
  <si>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</si>
  <si>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</si>
  <si>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</si>
  <si>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</si>
  <si>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</si>
  <si>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</si>
  <si>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</si>
  <si>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</si>
  <si>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</si>
  <si>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</si>
  <si>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</si>
  <si>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</si>
  <si>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</si>
  <si>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</si>
  <si>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</si>
  <si>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</si>
  <si>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</si>
  <si>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</si>
  <si>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</si>
  <si>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</si>
  <si>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</si>
  <si>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</si>
  <si>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</si>
  <si>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</si>
  <si>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</si>
  <si>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</si>
  <si>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</si>
  <si>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</si>
  <si>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</si>
  <si>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</si>
  <si>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</si>
  <si>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</si>
  <si>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</si>
  <si>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</si>
  <si>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</si>
  <si>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</si>
  <si>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</si>
  <si>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</si>
  <si>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</si>
  <si>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</si>
  <si>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</si>
  <si>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</si>
  <si>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</si>
  <si>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</si>
  <si>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</si>
  <si>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</si>
  <si>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</si>
  <si>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</si>
  <si>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</si>
  <si>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</si>
  <si>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</si>
  <si>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</si>
  <si>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</si>
  <si>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</si>
  <si>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</si>
  <si>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</si>
  <si>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</si>
  <si>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</si>
  <si>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</si>
  <si>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</si>
  <si>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</si>
  <si>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</si>
  <si>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</si>
  <si>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</si>
  <si>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</si>
  <si>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</si>
  <si>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</si>
  <si>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</si>
  <si>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</si>
  <si>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</si>
  <si>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</si>
  <si>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</si>
  <si>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</si>
  <si>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</si>
  <si>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</si>
  <si>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</si>
  <si>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</si>
  <si>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</si>
  <si>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</si>
  <si>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</si>
  <si>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</si>
  <si>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</si>
  <si>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</si>
  <si>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</si>
  <si>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</si>
  <si>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</si>
  <si>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</si>
  <si>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</si>
  <si>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</si>
  <si>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</si>
  <si>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</si>
  <si>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</si>
  <si>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</si>
  <si>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</si>
  <si>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</si>
  <si>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</si>
  <si>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</si>
  <si>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</si>
  <si>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</si>
  <si>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</si>
  <si>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</si>
  <si>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</si>
  <si>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</si>
  <si>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</si>
  <si>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</si>
  <si>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</si>
  <si>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</si>
  <si>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</si>
  <si>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</si>
  <si>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</si>
  <si>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</si>
  <si>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</si>
  <si>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</si>
  <si>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</si>
  <si>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</si>
  <si>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</si>
  <si>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</si>
  <si>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</si>
  <si>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</si>
  <si>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</si>
  <si>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</si>
  <si>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</si>
  <si>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</si>
  <si>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</si>
  <si>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</si>
  <si>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</si>
  <si>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</si>
  <si>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</si>
  <si>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</si>
  <si>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</si>
  <si>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</si>
  <si>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</si>
  <si>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</si>
  <si>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</si>
  <si>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</si>
  <si>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</si>
  <si>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</si>
  <si>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</si>
  <si>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</si>
  <si>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</si>
  <si>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</si>
  <si>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</si>
  <si>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</si>
  <si>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</si>
  <si>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</si>
  <si>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</si>
  <si>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</si>
  <si>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</si>
  <si>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</si>
  <si>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</si>
  <si>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</si>
  <si>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</si>
  <si>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</si>
  <si>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</si>
  <si>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</si>
  <si>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</si>
  <si>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</si>
  <si>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</si>
  <si>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</si>
  <si>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</si>
  <si>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</si>
  <si>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</si>
  <si>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</si>
  <si>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</si>
  <si>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</si>
  <si>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</si>
  <si>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</si>
  <si>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</si>
  <si>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</si>
  <si>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</si>
  <si>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</si>
  <si>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</si>
  <si>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</si>
  <si>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</si>
  <si>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</si>
  <si>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</si>
  <si>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</si>
  <si>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</si>
  <si>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</si>
  <si>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</si>
  <si>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</si>
  <si>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</si>
  <si>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</si>
  <si>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</si>
  <si>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</si>
  <si>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</si>
  <si>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</si>
  <si>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</si>
  <si>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</si>
  <si>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</si>
  <si>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</si>
  <si>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</si>
  <si>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</si>
  <si>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</si>
  <si>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</si>
  <si>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</si>
  <si>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</si>
  <si>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</si>
  <si>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</si>
  <si>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</si>
  <si>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</si>
  <si>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</si>
  <si>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</si>
  <si>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</si>
  <si>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</si>
  <si>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</si>
  <si>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</si>
  <si>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</si>
  <si>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</si>
  <si>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</si>
  <si>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</si>
  <si>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</si>
  <si>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</si>
  <si>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</si>
  <si>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</si>
  <si>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</si>
  <si>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</si>
  <si>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</si>
  <si>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</si>
  <si>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</si>
  <si>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</si>
  <si>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</si>
  <si>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</si>
  <si>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</si>
  <si>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</si>
  <si>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</si>
  <si>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</si>
  <si>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</si>
  <si>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</si>
  <si>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</si>
  <si>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</si>
  <si>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</si>
  <si>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</si>
  <si>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</si>
  <si>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</si>
  <si>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</si>
  <si>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</si>
  <si>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</si>
  <si>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</si>
  <si>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</si>
  <si>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</si>
  <si>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</si>
  <si>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</si>
  <si>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</si>
  <si>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</si>
  <si>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</si>
  <si>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</si>
  <si>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</si>
  <si>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</si>
  <si>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</si>
  <si>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</si>
  <si>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</si>
  <si>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</si>
  <si>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</si>
  <si>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</si>
  <si>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</si>
  <si>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</si>
  <si>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</si>
  <si>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</si>
  <si>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</si>
  <si>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</si>
  <si>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</si>
  <si>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</si>
  <si>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</si>
  <si>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</si>
  <si>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</si>
  <si>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</si>
  <si>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</si>
  <si>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</si>
  <si>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</si>
  <si>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</si>
  <si>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</si>
  <si>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</si>
  <si>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</si>
  <si>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</si>
  <si>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</si>
  <si>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</si>
  <si>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</si>
  <si>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</si>
  <si>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</si>
  <si>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</si>
  <si>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</si>
  <si>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</si>
  <si>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</si>
  <si>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</si>
  <si>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</si>
  <si>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</si>
  <si>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</si>
  <si>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</si>
  <si>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</si>
  <si>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</si>
  <si>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</si>
  <si>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</si>
  <si>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</si>
  <si>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</si>
  <si>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</si>
  <si>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</si>
  <si>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</si>
  <si>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</si>
  <si>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</si>
  <si>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</si>
  <si>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</si>
  <si>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</si>
  <si>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</si>
  <si>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</si>
  <si>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</si>
  <si>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</si>
  <si>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</si>
  <si>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</si>
  <si>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</si>
  <si>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</si>
  <si>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</si>
  <si>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</si>
  <si>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</si>
  <si>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</si>
  <si>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</si>
  <si>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</si>
  <si>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</si>
  <si>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</si>
  <si>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</si>
  <si>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</si>
  <si>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</si>
  <si>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</si>
  <si>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</si>
  <si>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</si>
  <si>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</si>
  <si>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</si>
  <si>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</si>
  <si>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</si>
  <si>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</si>
  <si>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</si>
  <si>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</si>
  <si>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</si>
  <si>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</si>
  <si>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</si>
  <si>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</si>
  <si>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</si>
  <si>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</si>
  <si>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</si>
  <si>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</si>
  <si>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</si>
  <si>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</si>
  <si>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</si>
  <si>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</si>
  <si>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</si>
  <si>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</si>
  <si>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</si>
  <si>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</si>
  <si>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</si>
  <si>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</si>
  <si>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</si>
  <si>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</si>
  <si>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</si>
  <si>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</si>
  <si>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</si>
  <si>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</si>
  <si>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</si>
  <si>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</si>
  <si>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</si>
  <si>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</si>
  <si>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</si>
  <si>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</si>
  <si>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</si>
  <si>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</si>
  <si>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</si>
  <si>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</si>
  <si>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</si>
  <si>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</si>
  <si>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</si>
  <si>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</si>
  <si>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</si>
  <si>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</si>
  <si>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</si>
  <si>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</si>
  <si>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</si>
  <si>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</si>
  <si>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</si>
  <si>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</si>
  <si>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</si>
  <si>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</si>
  <si>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</si>
  <si>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</si>
  <si>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</si>
  <si>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</si>
  <si>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</si>
  <si>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</si>
  <si>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</si>
  <si>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</si>
  <si>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</si>
  <si>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</si>
  <si>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</si>
  <si>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</si>
  <si>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</si>
  <si>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</si>
  <si>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</si>
  <si>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</si>
  <si>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</si>
  <si>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</si>
  <si>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</si>
  <si>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</si>
  <si>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</si>
  <si>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</si>
  <si>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</si>
  <si>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</si>
  <si>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</si>
  <si>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</si>
  <si>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</si>
  <si>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</si>
  <si>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</si>
  <si>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</si>
  <si>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</si>
  <si>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</si>
  <si>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</si>
  <si>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</si>
  <si>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</si>
  <si>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</si>
  <si>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</si>
  <si>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</si>
  <si>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</si>
  <si>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</si>
  <si>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</si>
  <si>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</si>
  <si>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</si>
  <si>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</si>
  <si>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</si>
  <si>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</si>
  <si>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</si>
  <si>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</si>
  <si>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</si>
  <si>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</si>
  <si>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</si>
  <si>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</si>
  <si>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</si>
  <si>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</si>
  <si>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</si>
  <si>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</si>
  <si>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</si>
  <si>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</si>
  <si>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</si>
  <si>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</si>
  <si>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</si>
  <si>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</si>
  <si>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</si>
  <si>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</si>
  <si>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</si>
  <si>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</si>
  <si>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</si>
  <si>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</si>
  <si>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</si>
  <si>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</si>
  <si>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</si>
  <si>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</si>
  <si>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</si>
  <si>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</si>
  <si>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</si>
  <si>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</si>
  <si>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</si>
  <si>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</si>
  <si>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</si>
  <si>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</si>
  <si>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</si>
  <si>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</si>
  <si>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</si>
  <si>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</si>
  <si>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</si>
  <si>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</si>
  <si>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</si>
  <si>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</si>
  <si>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</si>
  <si>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</si>
  <si>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</si>
  <si>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</si>
  <si>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</si>
  <si>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</si>
  <si>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</si>
  <si>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</si>
  <si>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</si>
  <si>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</si>
  <si>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</si>
  <si>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</si>
  <si>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</si>
  <si>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</si>
  <si>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</si>
  <si>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</si>
  <si>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</si>
  <si>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</si>
  <si>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</si>
  <si>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</si>
  <si>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</si>
  <si>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</si>
  <si>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</si>
  <si>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</si>
  <si>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</si>
  <si>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</si>
  <si>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</si>
  <si>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</si>
  <si>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</si>
  <si>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</si>
  <si>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</si>
  <si>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</si>
  <si>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</si>
  <si>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</si>
  <si>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</si>
  <si>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</si>
  <si>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</si>
  <si>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</si>
  <si>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</si>
  <si>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</si>
  <si>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</si>
  <si>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</si>
  <si>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</si>
  <si>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</si>
  <si>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</si>
  <si>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</si>
  <si>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</si>
  <si>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</si>
  <si>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</si>
  <si>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</si>
  <si>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</si>
  <si>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</si>
  <si>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</si>
  <si>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</si>
  <si>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</si>
  <si>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</si>
  <si>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</si>
  <si>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</si>
  <si>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</si>
  <si>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</si>
  <si>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</si>
  <si>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</si>
  <si>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</si>
  <si>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</si>
  <si>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</si>
  <si>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</si>
  <si>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</si>
  <si>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</si>
  <si>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</si>
  <si>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</si>
  <si>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</si>
  <si>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</si>
  <si>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</si>
  <si>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</si>
  <si>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</si>
  <si>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</si>
  <si>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</si>
  <si>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</si>
  <si>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</si>
  <si>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</si>
  <si>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</si>
  <si>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</si>
  <si>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</si>
  <si>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</si>
  <si>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</si>
  <si>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</si>
  <si>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</si>
  <si>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</si>
  <si>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</si>
  <si>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</si>
  <si>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</si>
  <si>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</si>
  <si>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</si>
  <si>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</si>
  <si>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</si>
  <si>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</si>
  <si>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</si>
  <si>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</si>
  <si>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</si>
  <si>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</si>
  <si>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</si>
  <si>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</si>
  <si>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</si>
  <si>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</si>
  <si>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</si>
  <si>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</si>
  <si>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</si>
  <si>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</si>
  <si>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</si>
  <si>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</si>
  <si>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</si>
  <si>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</si>
  <si>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</si>
  <si>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</si>
  <si>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</si>
  <si>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</si>
  <si>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</si>
  <si>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</si>
  <si>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</si>
  <si>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</si>
  <si>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</si>
  <si>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</si>
  <si>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</si>
  <si>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</si>
  <si>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</si>
  <si>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</si>
  <si>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</si>
  <si>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</si>
  <si>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</si>
  <si>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</si>
  <si>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</si>
  <si>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</si>
  <si>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</si>
  <si>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</si>
  <si>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</si>
  <si>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</si>
  <si>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</si>
  <si>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</si>
  <si>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</si>
  <si>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</si>
  <si>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</si>
  <si>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</si>
  <si>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</si>
  <si>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</si>
  <si>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</si>
  <si>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</si>
  <si>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</si>
  <si>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</si>
  <si>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</si>
  <si>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</si>
  <si>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</si>
  <si>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</si>
  <si>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</si>
  <si>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</si>
  <si>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</si>
  <si>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</si>
  <si>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</si>
  <si>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</si>
  <si>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</si>
  <si>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</si>
  <si>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</si>
  <si>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</si>
  <si>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</si>
  <si>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</si>
  <si>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</si>
  <si>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</si>
  <si>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</si>
  <si>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</si>
  <si>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</si>
  <si>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</si>
  <si>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</si>
  <si>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</si>
  <si>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</si>
  <si>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</si>
  <si>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</si>
  <si>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</si>
  <si>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</si>
  <si>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</si>
  <si>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</si>
  <si>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</si>
  <si>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</si>
  <si>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</si>
  <si>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</si>
  <si>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</si>
  <si>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</si>
  <si>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</si>
  <si>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</si>
  <si>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</si>
  <si>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</si>
  <si>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</si>
  <si>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</si>
  <si>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</si>
  <si>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</si>
  <si>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</si>
  <si>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</si>
  <si>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</si>
  <si>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</si>
  <si>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</si>
  <si>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</si>
  <si>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</si>
  <si>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</si>
  <si>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</si>
  <si>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</si>
  <si>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</si>
  <si>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</si>
  <si>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</si>
  <si>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</si>
  <si>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</si>
  <si>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</si>
  <si>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</si>
  <si>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</si>
  <si>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</si>
  <si>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</si>
  <si>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</si>
  <si>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</si>
  <si>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</si>
  <si>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</si>
  <si>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</si>
  <si>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</si>
  <si>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</si>
  <si>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</si>
  <si>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</si>
  <si>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</si>
  <si>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</si>
  <si>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</si>
  <si>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</si>
  <si>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</si>
  <si>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</si>
  <si>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</si>
  <si>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</si>
  <si>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</si>
  <si>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</si>
  <si>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</si>
  <si>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</si>
  <si>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</si>
  <si>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</si>
  <si>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</si>
  <si>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</si>
  <si>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</si>
  <si>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</si>
  <si>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</si>
  <si>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</si>
  <si>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</si>
  <si>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</si>
  <si>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</si>
  <si>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</si>
  <si>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</si>
  <si>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</si>
  <si>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</si>
  <si>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</si>
  <si>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</si>
  <si>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</si>
  <si>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</si>
  <si>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</si>
  <si>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</si>
  <si>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</si>
  <si>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</si>
  <si>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</si>
  <si>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</si>
  <si>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</si>
  <si>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</si>
  <si>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</si>
  <si>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</si>
  <si>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</si>
  <si>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</si>
  <si>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</si>
  <si>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</si>
  <si>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</si>
  <si>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</si>
  <si>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</si>
  <si>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</si>
  <si>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</si>
  <si>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</si>
  <si>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</si>
  <si>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</si>
  <si>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</si>
  <si>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</si>
  <si>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</si>
  <si>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</si>
  <si>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</si>
  <si>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</si>
  <si>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</si>
  <si>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</si>
  <si>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</si>
  <si>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</si>
  <si>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</si>
  <si>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</si>
  <si>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</si>
  <si>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</si>
  <si>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</si>
  <si>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</si>
  <si>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</si>
  <si>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</si>
  <si>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</si>
  <si>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</si>
  <si>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</si>
  <si>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</si>
  <si>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</si>
  <si>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</si>
  <si>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</si>
  <si>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</si>
  <si>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</si>
  <si>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</si>
  <si>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</si>
  <si>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</si>
  <si>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</si>
  <si>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</si>
  <si>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</si>
  <si>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</si>
  <si>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</si>
  <si>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</si>
  <si>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</si>
  <si>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</si>
  <si>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</si>
  <si>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</si>
  <si>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</si>
  <si>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</si>
  <si>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</si>
  <si>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</si>
  <si>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</si>
  <si>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</si>
  <si>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</si>
  <si>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</si>
  <si>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</si>
  <si>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</si>
  <si>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</si>
  <si>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</si>
  <si>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</si>
  <si>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</si>
  <si>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</si>
  <si>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</si>
  <si>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</si>
  <si>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</si>
  <si>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</si>
  <si>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</si>
  <si>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</si>
  <si>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</si>
  <si>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</si>
  <si>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</si>
  <si>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</si>
  <si>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</si>
  <si>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</si>
  <si>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</si>
  <si>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</si>
  <si>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</si>
  <si>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</si>
  <si>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</si>
  <si>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</si>
  <si>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</si>
  <si>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</si>
  <si>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</si>
  <si>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</si>
  <si>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</si>
  <si>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</si>
  <si>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</si>
  <si>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</si>
  <si>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</si>
  <si>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</si>
  <si>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</si>
  <si>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</si>
  <si>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</si>
  <si>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</si>
  <si>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</si>
  <si>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</si>
  <si>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</si>
  <si>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</si>
  <si>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</si>
  <si>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</si>
  <si>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</si>
  <si>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</si>
  <si>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</si>
  <si>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</si>
  <si>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</si>
  <si>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</si>
  <si>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</si>
  <si>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</si>
  <si>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</si>
  <si>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</si>
  <si>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</si>
  <si>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</si>
  <si>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</si>
  <si>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</si>
  <si>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</si>
  <si>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</si>
  <si>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</si>
  <si>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</si>
  <si>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</si>
  <si>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</si>
  <si>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</si>
  <si>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</si>
  <si>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</si>
  <si>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</si>
  <si>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</si>
  <si>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</si>
  <si>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</si>
  <si>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</si>
  <si>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</si>
  <si>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</si>
  <si>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</si>
  <si>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</si>
  <si>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</si>
  <si>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</si>
  <si>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</si>
  <si>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</si>
  <si>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</si>
  <si>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</si>
  <si>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</si>
  <si>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</si>
  <si>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</si>
  <si>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</si>
  <si>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</si>
  <si>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</si>
  <si>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</si>
  <si>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</si>
  <si>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</si>
  <si>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</si>
  <si>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</si>
  <si>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</si>
  <si>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</si>
  <si>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</si>
  <si>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</si>
  <si>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</si>
  <si>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</si>
  <si>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</si>
  <si>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</si>
  <si>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</si>
  <si>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</si>
  <si>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</si>
  <si>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</si>
  <si>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</si>
  <si>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</si>
  <si>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</si>
  <si>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</si>
  <si>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</si>
  <si>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</si>
  <si>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</si>
  <si>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</si>
  <si>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</si>
  <si>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</si>
  <si>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</si>
  <si>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</si>
  <si>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</si>
  <si>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</si>
  <si>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</si>
  <si>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</si>
  <si>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</si>
  <si>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</si>
  <si>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</si>
  <si>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</si>
  <si>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</si>
  <si>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</si>
  <si>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</si>
  <si>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</si>
  <si>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</si>
  <si>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</si>
  <si>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</si>
  <si>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</si>
  <si>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</si>
  <si>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</si>
  <si>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</si>
  <si>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</si>
  <si>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</si>
  <si>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</si>
  <si>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</si>
  <si>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</si>
  <si>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</si>
  <si>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</si>
  <si>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</si>
  <si>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</si>
  <si>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</si>
  <si>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</si>
  <si>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</si>
  <si>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</si>
  <si>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</si>
  <si>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</si>
  <si>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</si>
  <si>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</si>
  <si>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</si>
  <si>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</si>
  <si>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</si>
  <si>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</si>
  <si>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</si>
  <si>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</si>
  <si>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</si>
  <si>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</si>
  <si>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</si>
  <si>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</si>
  <si>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</si>
  <si>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</si>
  <si>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</si>
  <si>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</si>
  <si>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</si>
  <si>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</si>
  <si>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</si>
  <si>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</si>
  <si>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</si>
  <si>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</si>
  <si>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</si>
  <si>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</si>
  <si>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</si>
  <si>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</si>
  <si>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</si>
  <si>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</si>
  <si>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</si>
  <si>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</si>
  <si>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</si>
  <si>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</si>
  <si>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</si>
  <si>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</si>
  <si>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</si>
  <si>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</si>
  <si>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</si>
  <si>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</si>
  <si>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</si>
  <si>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</si>
  <si>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</si>
  <si>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</si>
  <si>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</si>
  <si>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</si>
  <si>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</si>
  <si>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</si>
  <si>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</si>
  <si>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</si>
  <si>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</si>
  <si>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</si>
  <si>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</si>
  <si>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</si>
  <si>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</si>
  <si>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</si>
  <si>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</si>
  <si>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</si>
  <si>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</si>
  <si>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</si>
  <si>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</si>
  <si>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</si>
  <si>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</si>
  <si>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</si>
  <si>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</si>
  <si>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</si>
  <si>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</si>
  <si>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</si>
  <si>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</si>
  <si>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</si>
  <si>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</si>
  <si>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</si>
  <si>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</si>
  <si>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</si>
  <si>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</si>
  <si>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</si>
  <si>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</si>
  <si>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</si>
  <si>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</si>
  <si>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</si>
  <si>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</si>
  <si>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</si>
  <si>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</si>
  <si>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</si>
  <si>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</si>
  <si>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</si>
  <si>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</si>
  <si>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</si>
  <si>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</si>
  <si>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</si>
  <si>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</si>
  <si>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</si>
  <si>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</si>
  <si>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</si>
  <si>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</si>
  <si>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</si>
  <si>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</si>
  <si>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</si>
  <si>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</si>
  <si>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</si>
  <si>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</si>
  <si>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</si>
  <si>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</si>
  <si>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</si>
  <si>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</si>
  <si>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</si>
  <si>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</si>
  <si>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</si>
  <si>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</si>
  <si>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</si>
  <si>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</si>
  <si>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</si>
  <si>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</si>
  <si>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</si>
  <si>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</si>
  <si>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</si>
  <si>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</si>
  <si>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</si>
  <si>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</si>
  <si>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</si>
  <si>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</si>
  <si>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</si>
  <si>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</si>
  <si>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</si>
  <si>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</si>
  <si>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</si>
  <si>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</si>
  <si>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</si>
  <si>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</si>
  <si>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</si>
  <si>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</si>
  <si>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</si>
  <si>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</si>
  <si>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</si>
  <si>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</si>
  <si>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</si>
  <si>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</si>
  <si>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</si>
  <si>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</si>
  <si>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</si>
  <si>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</si>
  <si>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</si>
  <si>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</si>
  <si>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</si>
  <si>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</si>
  <si>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</si>
  <si>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</si>
  <si>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</si>
  <si>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</si>
  <si>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</si>
  <si>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</si>
  <si>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</si>
  <si>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</si>
  <si>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</si>
  <si>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</si>
  <si>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</si>
  <si>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</si>
  <si>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</si>
  <si>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</si>
  <si>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</si>
  <si>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</si>
  <si>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</si>
  <si>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</si>
  <si>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</si>
  <si>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</si>
  <si>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</si>
  <si>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</si>
  <si>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</si>
  <si>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</si>
  <si>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</si>
  <si>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</si>
  <si>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</si>
  <si>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</si>
  <si>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</si>
  <si>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</si>
  <si>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</si>
  <si>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</si>
  <si>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</si>
  <si>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</si>
  <si>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</si>
  <si>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</si>
  <si>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</si>
  <si>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</si>
  <si>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</si>
  <si>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</si>
  <si>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</si>
  <si>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</si>
  <si>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</si>
  <si>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</si>
  <si>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</si>
  <si>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</si>
  <si>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</si>
  <si>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</si>
  <si>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</si>
  <si>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</si>
  <si>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</si>
  <si>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</si>
  <si>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</si>
  <si>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</si>
  <si>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</si>
  <si>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</si>
  <si>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</si>
  <si>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</si>
  <si>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</si>
  <si>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</si>
  <si>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</si>
  <si>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</si>
  <si>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</si>
  <si>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</si>
  <si>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</si>
  <si>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</si>
  <si>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</si>
  <si>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</si>
  <si>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</si>
  <si>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</si>
  <si>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</si>
  <si>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</si>
  <si>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</si>
  <si>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</si>
  <si>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</si>
  <si>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</si>
  <si>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</si>
  <si>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</si>
  <si>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</si>
  <si>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</si>
  <si>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</si>
  <si>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</si>
  <si>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</si>
  <si>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</si>
  <si>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</si>
  <si>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</si>
  <si>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</si>
  <si>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</si>
  <si>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</si>
  <si>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</si>
  <si>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</si>
  <si>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</si>
  <si>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</si>
  <si>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</si>
  <si>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</si>
  <si>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</si>
  <si>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</si>
  <si>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</si>
  <si>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</si>
  <si>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</si>
  <si>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</si>
  <si>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</si>
  <si>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</si>
  <si>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</si>
  <si>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</si>
  <si>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</si>
  <si>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</si>
  <si>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</si>
  <si>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</si>
  <si>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</si>
  <si>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</si>
  <si>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</si>
  <si>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</si>
  <si>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</si>
  <si>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</si>
  <si>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</si>
  <si>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</si>
  <si>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</si>
  <si>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</si>
  <si>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</si>
  <si>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</si>
  <si>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</si>
  <si>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</si>
  <si>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</si>
  <si>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</si>
  <si>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</si>
  <si>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</si>
  <si>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</si>
  <si>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</si>
  <si>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</si>
  <si>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</si>
  <si>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</si>
  <si>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</si>
  <si>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</si>
  <si>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</si>
  <si>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</si>
  <si>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</si>
  <si>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</si>
  <si>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</si>
  <si>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</si>
  <si>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</si>
  <si>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</si>
  <si>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</si>
  <si>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</si>
  <si>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</si>
  <si>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</si>
  <si>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</si>
  <si>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</si>
  <si>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</si>
  <si>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</si>
  <si>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</si>
  <si>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</si>
  <si>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</si>
  <si>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</si>
  <si>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</si>
  <si>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</si>
  <si>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</si>
  <si>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</si>
  <si>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</si>
  <si>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</si>
  <si>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</si>
  <si>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</si>
  <si>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</si>
  <si>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</si>
  <si>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</si>
  <si>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</si>
  <si>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</si>
  <si>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</si>
  <si>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</si>
  <si>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</si>
  <si>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</si>
  <si>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</si>
  <si>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</si>
  <si>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</si>
  <si>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</si>
  <si>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</si>
  <si>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</si>
  <si>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</si>
  <si>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</si>
  <si>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</si>
  <si>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</si>
  <si>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</si>
  <si>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</si>
  <si>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</si>
  <si>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</si>
  <si>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</si>
  <si>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</si>
  <si>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</si>
  <si>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</si>
  <si>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</si>
  <si>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</si>
  <si>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</si>
  <si>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</si>
  <si>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</si>
  <si>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</si>
  <si>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</si>
  <si>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</si>
  <si>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</si>
  <si>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</si>
  <si>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</si>
  <si>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</si>
  <si>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</si>
  <si>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</si>
  <si>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</si>
  <si>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</si>
  <si>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</si>
  <si>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</si>
  <si>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</si>
  <si>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</si>
  <si>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</si>
  <si>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</si>
  <si>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</si>
  <si>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</si>
  <si>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</si>
  <si>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</si>
  <si>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</si>
  <si>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</si>
  <si>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</si>
  <si>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</si>
  <si>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</si>
  <si>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</si>
  <si>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</si>
  <si>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</si>
  <si>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</si>
  <si>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</si>
  <si>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</si>
  <si>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</si>
  <si>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</si>
  <si>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</si>
  <si>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</si>
  <si>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</si>
  <si>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</si>
  <si>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</si>
  <si>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</si>
  <si>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</si>
  <si>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</si>
  <si>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</si>
  <si>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</si>
  <si>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</si>
  <si>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</si>
  <si>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</si>
  <si>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</si>
  <si>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</si>
  <si>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</si>
  <si>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</si>
  <si>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</si>
  <si>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</si>
  <si>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</si>
  <si>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</si>
  <si>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</si>
  <si>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</si>
  <si>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</si>
  <si>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</si>
  <si>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</si>
  <si>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</si>
  <si>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</si>
  <si>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</si>
  <si>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</si>
  <si>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</si>
  <si>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</si>
  <si>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</si>
  <si>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</si>
  <si>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</si>
  <si>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</si>
  <si>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</si>
  <si>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</si>
  <si>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</si>
  <si>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</si>
  <si>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</si>
  <si>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</si>
  <si>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</si>
  <si>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</si>
  <si>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</si>
  <si>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</si>
  <si>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</si>
  <si>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</si>
  <si>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</si>
  <si>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</si>
  <si>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</si>
  <si>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</si>
  <si>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</si>
  <si>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</si>
  <si>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</si>
  <si>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</si>
  <si>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</si>
  <si>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</si>
  <si>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</si>
  <si>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</si>
  <si>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</si>
  <si>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</si>
  <si>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</si>
  <si>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</si>
  <si>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</si>
  <si>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</si>
  <si>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</si>
  <si>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</si>
  <si>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</si>
  <si>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</si>
  <si>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</si>
  <si>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</si>
  <si>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</si>
  <si>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</si>
  <si>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</si>
  <si>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</si>
  <si>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</si>
  <si>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</si>
  <si>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</si>
  <si>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</si>
  <si>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</si>
  <si>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</si>
  <si>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</si>
  <si>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</si>
  <si>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</si>
  <si>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</si>
  <si>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</si>
  <si>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</si>
  <si>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</si>
  <si>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</si>
  <si>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</si>
  <si>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</si>
  <si>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</si>
  <si>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</si>
  <si>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</si>
  <si>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</si>
  <si>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</si>
  <si>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</si>
  <si>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</si>
  <si>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</si>
  <si>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</si>
  <si>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</si>
  <si>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</si>
  <si>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</si>
  <si>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</si>
  <si>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</si>
  <si>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</si>
  <si>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</si>
  <si>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</si>
  <si>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</si>
  <si>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</si>
  <si>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</si>
  <si>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</si>
  <si>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</si>
  <si>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</si>
  <si>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</si>
  <si>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</si>
  <si>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</si>
  <si>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</si>
  <si>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</si>
  <si>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</si>
  <si>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</si>
  <si>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</si>
  <si>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</si>
  <si>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</si>
  <si>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</si>
  <si>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</si>
  <si>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</si>
  <si>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</si>
  <si>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</si>
  <si>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</si>
  <si>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</si>
  <si>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</si>
  <si>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</si>
  <si>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</si>
  <si>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</si>
  <si>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</si>
  <si>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</si>
  <si>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</si>
  <si>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</si>
  <si>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</si>
  <si>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</si>
  <si>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</si>
  <si>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</si>
  <si>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</si>
  <si>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</si>
  <si>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</si>
  <si>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</si>
  <si>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</si>
  <si>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</si>
  <si>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</si>
  <si>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</si>
  <si>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</si>
  <si>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</si>
  <si>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</si>
  <si>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</si>
  <si>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</si>
  <si>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</si>
  <si>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</si>
  <si>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</si>
  <si>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</si>
  <si>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</si>
  <si>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</si>
  <si>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</si>
  <si>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</si>
  <si>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</si>
  <si>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</si>
  <si>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</si>
  <si>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</si>
  <si>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</si>
  <si>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</si>
  <si>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</si>
  <si>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</si>
  <si>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</si>
  <si>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</si>
  <si>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</si>
  <si>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</si>
  <si>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</si>
  <si>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</si>
  <si>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</si>
  <si>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</si>
  <si>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</si>
  <si>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</si>
  <si>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</si>
  <si>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</si>
  <si>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</si>
  <si>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</si>
  <si>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</si>
  <si>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</si>
  <si>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</si>
  <si>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</si>
  <si>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</si>
  <si>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</si>
  <si>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</si>
  <si>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</si>
  <si>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</si>
  <si>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</si>
  <si>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</si>
  <si>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</si>
  <si>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</si>
  <si>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</si>
  <si>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</si>
  <si>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</si>
  <si>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</si>
  <si>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</si>
  <si>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</si>
  <si>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</si>
  <si>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</si>
  <si>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</si>
  <si>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</si>
  <si>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</si>
  <si>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</si>
  <si>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</si>
  <si>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</si>
  <si>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</si>
  <si>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</si>
  <si>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</si>
  <si>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</si>
  <si>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</si>
  <si>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</si>
  <si>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</si>
  <si>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</si>
  <si>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</si>
  <si>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</si>
  <si>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</si>
  <si>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</si>
  <si>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</si>
  <si>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</si>
  <si>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</si>
  <si>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</si>
  <si>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</si>
  <si>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</si>
  <si>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</si>
  <si>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</si>
  <si>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</si>
  <si>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</si>
  <si>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</si>
  <si>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</si>
  <si>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</si>
  <si>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</si>
  <si>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</si>
  <si>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</si>
  <si>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</si>
  <si>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</si>
  <si>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</si>
  <si>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</si>
  <si>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</si>
  <si>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</si>
  <si>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</si>
  <si>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</si>
  <si>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</si>
  <si>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</si>
  <si>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</si>
  <si>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</si>
  <si>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</si>
  <si>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</si>
  <si>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</si>
  <si>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</si>
  <si>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</si>
  <si>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</si>
  <si>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</si>
  <si>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</si>
  <si>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</si>
  <si>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</si>
  <si>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</si>
  <si>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</si>
  <si>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</si>
  <si>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</si>
  <si>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</si>
  <si>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</si>
  <si>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</si>
  <si>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</si>
  <si>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</si>
  <si>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</si>
  <si>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</si>
  <si>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</si>
  <si>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</si>
  <si>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</si>
  <si>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</si>
  <si>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</si>
  <si>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</si>
  <si>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</si>
  <si>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</si>
  <si>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</si>
  <si>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</si>
  <si>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</si>
  <si>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</si>
  <si>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</si>
  <si>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</si>
  <si>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</si>
  <si>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</si>
  <si>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</si>
  <si>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</si>
  <si>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</si>
  <si>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</si>
  <si>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</si>
  <si>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</si>
  <si>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</si>
  <si>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</si>
  <si>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</si>
  <si>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</si>
  <si>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</si>
  <si>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</si>
  <si>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</si>
  <si>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</si>
  <si>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</si>
  <si>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</si>
  <si>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</si>
  <si>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</si>
  <si>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</si>
  <si>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</si>
  <si>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</si>
  <si>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</si>
  <si>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</si>
  <si>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</si>
  <si>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</si>
  <si>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</si>
  <si>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</si>
  <si>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</si>
  <si>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</si>
  <si>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</si>
  <si>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</si>
  <si>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</si>
  <si>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</si>
  <si>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</si>
  <si>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</si>
  <si>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</si>
  <si>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</si>
  <si>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</si>
  <si>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</si>
  <si>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</si>
  <si>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</si>
  <si>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</si>
  <si>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</si>
  <si>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</si>
  <si>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</si>
  <si>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</si>
  <si>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</si>
  <si>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</si>
  <si>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</si>
  <si>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</si>
  <si>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</si>
  <si>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</si>
  <si>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</si>
  <si>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</si>
  <si>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</si>
  <si>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</si>
  <si>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</si>
  <si>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</si>
  <si>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</si>
  <si>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</si>
  <si>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</si>
  <si>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</si>
  <si>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</si>
  <si>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</si>
  <si>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</si>
  <si>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</si>
  <si>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</si>
  <si>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</si>
  <si>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</si>
  <si>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</si>
  <si>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</si>
  <si>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</si>
  <si>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</si>
  <si>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</si>
  <si>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</si>
  <si>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</si>
  <si>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</si>
  <si>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</si>
  <si>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</si>
  <si>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</si>
  <si>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</si>
  <si>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</si>
  <si>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</si>
  <si>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</si>
  <si>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</si>
  <si>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</si>
  <si>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</si>
  <si>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</si>
  <si>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</si>
  <si>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</si>
  <si>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</si>
  <si>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</si>
  <si>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</si>
  <si>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</si>
  <si>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</si>
  <si>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</si>
  <si>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</si>
  <si>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</si>
  <si>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</si>
  <si>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</si>
  <si>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</si>
  <si>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</si>
  <si>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</si>
  <si>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</si>
  <si>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</si>
  <si>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</si>
  <si>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</si>
  <si>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</si>
  <si>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</si>
  <si>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</si>
  <si>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</si>
  <si>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</si>
  <si>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</si>
  <si>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</si>
  <si>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</si>
  <si>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</si>
  <si>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</si>
  <si>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</si>
  <si>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</si>
  <si>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</si>
  <si>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</si>
  <si>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</si>
  <si>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</si>
  <si>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</si>
  <si>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</si>
  <si>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</si>
  <si>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</si>
  <si>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</si>
  <si>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</si>
  <si>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</si>
  <si>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</si>
  <si>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</si>
  <si>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</si>
  <si>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</si>
  <si>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</si>
  <si>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</si>
  <si>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</si>
  <si>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</si>
  <si>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</si>
  <si>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</si>
  <si>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</si>
  <si>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</si>
  <si>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</si>
  <si>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</si>
  <si>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</si>
  <si>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</si>
  <si>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</si>
  <si>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</si>
  <si>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</si>
  <si>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</si>
  <si>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</si>
  <si>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</si>
  <si>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</si>
  <si>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</si>
  <si>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</si>
  <si>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</si>
  <si>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</si>
  <si>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</si>
  <si>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</si>
  <si>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</si>
  <si>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</si>
  <si>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</si>
  <si>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</si>
  <si>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</si>
  <si>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</si>
  <si>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</si>
  <si>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</si>
  <si>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</si>
  <si>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</si>
  <si>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</si>
  <si>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</si>
  <si>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</si>
  <si>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</si>
  <si>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</si>
  <si>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</si>
  <si>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</si>
  <si>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</si>
  <si>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</si>
  <si>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</si>
  <si>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</si>
  <si>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</si>
  <si>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</si>
  <si>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</si>
  <si>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</si>
  <si>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</si>
  <si>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</si>
  <si>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</si>
  <si>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</si>
  <si>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</si>
  <si>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</si>
  <si>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</si>
  <si>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</si>
  <si>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</si>
  <si>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</si>
  <si>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</si>
  <si>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</si>
  <si>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</si>
  <si>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</si>
  <si>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</si>
  <si>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</si>
  <si>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</si>
  <si>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</si>
  <si>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</si>
  <si>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</si>
  <si>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</si>
  <si>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</si>
  <si>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</si>
  <si>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</si>
  <si>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</si>
  <si>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</si>
  <si>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</si>
  <si>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</si>
  <si>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</si>
  <si>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</si>
  <si>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</si>
  <si>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</si>
  <si>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</si>
  <si>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</si>
  <si>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</si>
  <si>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</si>
  <si>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</si>
  <si>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</si>
  <si>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</si>
  <si>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</si>
  <si>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</si>
  <si>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</si>
  <si>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</si>
  <si>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</si>
  <si>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</si>
  <si>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</si>
  <si>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</si>
  <si>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</si>
  <si>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</si>
  <si>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</si>
  <si>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</si>
  <si>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</si>
  <si>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</si>
  <si>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</si>
  <si>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</si>
  <si>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</si>
  <si>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</si>
  <si>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</si>
  <si>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</si>
  <si>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</si>
  <si>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</si>
  <si>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</si>
  <si>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</si>
  <si>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</si>
  <si>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</si>
  <si>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</si>
  <si>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</si>
  <si>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</si>
  <si>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</si>
  <si>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</si>
  <si>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</si>
  <si>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</si>
  <si>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</si>
  <si>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</si>
  <si>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</si>
  <si>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</si>
  <si>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</si>
  <si>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</si>
  <si>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</si>
  <si>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</si>
  <si>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</si>
  <si>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</si>
  <si>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</si>
  <si>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</si>
  <si>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</si>
  <si>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</si>
  <si>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</si>
  <si>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</si>
  <si>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</si>
  <si>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</si>
  <si>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</si>
  <si>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</si>
  <si>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</si>
  <si>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</si>
  <si>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</si>
  <si>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</si>
  <si>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</si>
  <si>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</si>
  <si>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</si>
  <si>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</si>
  <si>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</si>
  <si>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</si>
  <si>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</si>
  <si>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</si>
  <si>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</si>
  <si>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</si>
  <si>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</si>
  <si>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</si>
  <si>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</si>
  <si>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</si>
  <si>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</si>
  <si>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</si>
  <si>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</si>
  <si>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</si>
  <si>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</si>
  <si>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</si>
  <si>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</si>
  <si>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</si>
  <si>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</si>
  <si>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</si>
  <si>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</si>
  <si>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</si>
  <si>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</si>
  <si>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</si>
  <si>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</si>
  <si>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</si>
  <si>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</si>
  <si>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</si>
  <si>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</si>
  <si>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</si>
  <si>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</si>
  <si>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</si>
  <si>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</si>
  <si>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</si>
  <si>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</si>
  <si>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</si>
  <si>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</si>
  <si>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</si>
  <si>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</si>
  <si>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</si>
  <si>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</si>
  <si>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</si>
  <si>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</si>
  <si>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</si>
  <si>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</si>
  <si>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</si>
  <si>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</si>
  <si>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</si>
  <si>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</si>
  <si>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</si>
  <si>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</si>
  <si>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</si>
  <si>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</si>
  <si>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</si>
  <si>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</si>
  <si>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</si>
  <si>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</si>
  <si>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</si>
  <si>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</si>
  <si>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</si>
  <si>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</si>
  <si>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</si>
  <si>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</si>
  <si>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</si>
  <si>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</si>
  <si>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</si>
  <si>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</si>
  <si>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</si>
  <si>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</si>
  <si>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</si>
  <si>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</si>
  <si>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</si>
  <si>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</si>
  <si>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</si>
  <si>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</si>
  <si>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</si>
  <si>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</si>
  <si>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</si>
  <si>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</si>
  <si>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</si>
  <si>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</si>
  <si>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</si>
  <si>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</si>
  <si>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</si>
  <si>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</si>
  <si>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</si>
  <si>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</si>
  <si>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</si>
  <si>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</si>
  <si>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</si>
  <si>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</si>
  <si>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</si>
  <si>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</si>
  <si>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</si>
  <si>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</si>
  <si>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</si>
  <si>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</si>
  <si>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</si>
  <si>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</si>
  <si>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</si>
  <si>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</si>
  <si>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</si>
  <si>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</si>
  <si>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</si>
  <si>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</si>
  <si>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</si>
  <si>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</si>
  <si>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</si>
  <si>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</si>
  <si>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</si>
  <si>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</si>
  <si>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</si>
  <si>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</si>
  <si>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</si>
  <si>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</si>
  <si>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</si>
  <si>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</si>
  <si>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</si>
  <si>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</si>
  <si>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</si>
  <si>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</si>
  <si>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</si>
  <si>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</si>
  <si>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</si>
  <si>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</si>
  <si>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</si>
  <si>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</si>
  <si>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</si>
  <si>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</si>
  <si>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</si>
  <si>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</si>
  <si>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</si>
  <si>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</si>
  <si>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</si>
  <si>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</si>
  <si>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</si>
  <si>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</si>
  <si>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</si>
  <si>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</si>
  <si>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</si>
  <si>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</si>
  <si>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</si>
  <si>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</si>
  <si>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</si>
  <si>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</si>
  <si>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</si>
  <si>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</si>
  <si>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</si>
  <si>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</si>
  <si>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</si>
  <si>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</si>
  <si>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</si>
  <si>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</si>
  <si>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</si>
  <si>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</si>
  <si>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</si>
  <si>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</si>
  <si>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</si>
  <si>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</si>
  <si>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</si>
  <si>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</si>
  <si>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</si>
  <si>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</si>
  <si>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</si>
  <si>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</si>
  <si>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</si>
  <si>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</si>
  <si>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</si>
  <si>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</si>
  <si>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</si>
  <si>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</si>
  <si>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</si>
  <si>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</si>
  <si>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</si>
  <si>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</si>
  <si>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</si>
  <si>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</si>
  <si>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</si>
  <si>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</si>
  <si>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</si>
  <si>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</si>
  <si>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</si>
  <si>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</si>
  <si>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</si>
  <si>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</si>
  <si>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</si>
  <si>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</si>
  <si>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</si>
  <si>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</si>
  <si>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</si>
  <si>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</si>
  <si>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</si>
  <si>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</si>
  <si>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</si>
  <si>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</si>
  <si>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</si>
  <si>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</si>
  <si>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</si>
  <si>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</si>
  <si>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</si>
  <si>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</si>
  <si>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</si>
  <si>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</si>
  <si>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</si>
  <si>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</si>
  <si>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</si>
  <si>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</si>
  <si>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</si>
  <si>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</si>
  <si>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</si>
  <si>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</si>
  <si>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</si>
  <si>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</si>
  <si>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</si>
  <si>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</si>
  <si>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</si>
  <si>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</si>
  <si>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</si>
  <si>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</si>
  <si>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</si>
  <si>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</si>
  <si>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</si>
  <si>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</si>
  <si>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</si>
  <si>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</si>
  <si>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</si>
  <si>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</si>
  <si>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</si>
  <si>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</si>
  <si>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</si>
  <si>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</si>
  <si>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</si>
  <si>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</si>
  <si>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</si>
  <si>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</si>
  <si>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</si>
  <si>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</si>
  <si>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</si>
  <si>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</si>
  <si>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</si>
  <si>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</si>
  <si>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</si>
  <si>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</si>
  <si>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</si>
  <si>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</si>
  <si>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</si>
  <si>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</si>
  <si>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</si>
  <si>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</si>
  <si>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</si>
  <si>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</si>
  <si>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</si>
  <si>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</si>
  <si>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</si>
  <si>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</si>
  <si>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</si>
  <si>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</si>
  <si>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</si>
  <si>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</si>
  <si>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</si>
  <si>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</si>
  <si>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</si>
  <si>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</si>
  <si>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</si>
  <si>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</si>
  <si>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</si>
  <si>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</si>
  <si>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</si>
  <si>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</si>
  <si>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</si>
  <si>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</si>
  <si>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</si>
  <si>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</si>
  <si>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</si>
  <si>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</si>
  <si>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</si>
  <si>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</si>
  <si>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</si>
  <si>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</si>
  <si>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</si>
  <si>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</si>
  <si>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</si>
  <si>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</si>
  <si>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</si>
  <si>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</si>
  <si>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</si>
  <si>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</si>
  <si>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</si>
  <si>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</si>
  <si>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</si>
  <si>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</si>
  <si>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</si>
  <si>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</si>
  <si>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</si>
  <si>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</si>
  <si>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</si>
  <si>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</si>
  <si>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</si>
  <si>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</si>
  <si>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</si>
  <si>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</si>
  <si>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</si>
  <si>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</si>
  <si>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</si>
  <si>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</si>
  <si>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</si>
  <si>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</si>
  <si>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</si>
  <si>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</si>
  <si>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</si>
  <si>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</si>
  <si>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</si>
  <si>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</si>
  <si>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</si>
  <si>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</si>
  <si>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</si>
  <si>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</si>
  <si>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</si>
  <si>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</si>
  <si>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</si>
  <si>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</si>
  <si>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</si>
  <si>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</si>
  <si>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</si>
  <si>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</si>
  <si>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</si>
  <si>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</si>
  <si>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</si>
  <si>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</si>
  <si>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</si>
  <si>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</si>
  <si>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</si>
  <si>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</si>
  <si>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</si>
  <si>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</si>
  <si>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</si>
  <si>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</si>
  <si>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</si>
  <si>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</si>
  <si>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</si>
  <si>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</si>
  <si>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</si>
  <si>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</si>
  <si>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</si>
  <si>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</si>
  <si>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</si>
  <si>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</si>
  <si>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</si>
  <si>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</si>
  <si>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</si>
  <si>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</si>
  <si>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</si>
  <si>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</si>
  <si>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</si>
  <si>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</si>
  <si>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</si>
  <si>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</si>
  <si>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</si>
  <si>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</si>
  <si>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</si>
  <si>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</si>
  <si>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</si>
  <si>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</si>
  <si>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</si>
  <si>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</si>
  <si>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</si>
  <si>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</si>
  <si>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</si>
  <si>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</si>
  <si>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</si>
  <si>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</si>
  <si>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</si>
  <si>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</si>
  <si>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</si>
  <si>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</si>
  <si>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</si>
  <si>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</si>
  <si>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</si>
  <si>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</si>
  <si>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</si>
  <si>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</si>
  <si>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</si>
  <si>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</si>
  <si>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</si>
  <si>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</si>
  <si>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</si>
  <si>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</si>
  <si>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</si>
  <si>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</si>
  <si>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</si>
  <si>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</si>
  <si>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</si>
  <si>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</si>
  <si>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</si>
  <si>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</si>
  <si>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</si>
  <si>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</si>
  <si>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</si>
  <si>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</si>
  <si>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</si>
  <si>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</si>
  <si>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</si>
  <si>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</si>
  <si>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</si>
  <si>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</si>
  <si>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</si>
  <si>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</si>
  <si>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</si>
  <si>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</si>
  <si>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</si>
  <si>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</si>
  <si>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</si>
  <si>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</si>
  <si>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</si>
  <si>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</si>
  <si>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</si>
  <si>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</si>
  <si>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</si>
  <si>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</si>
  <si>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</si>
  <si>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</si>
  <si>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</si>
  <si>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</si>
  <si>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</si>
  <si>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</si>
  <si>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</si>
  <si>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</si>
  <si>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</si>
  <si>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</si>
  <si>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</si>
  <si>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</si>
  <si>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</si>
  <si>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</si>
  <si>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</si>
  <si>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</si>
  <si>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</si>
  <si>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</si>
  <si>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</si>
  <si>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</si>
  <si>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</si>
  <si>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</si>
  <si>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</si>
  <si>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</si>
  <si>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</si>
  <si>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</si>
  <si>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</si>
  <si>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</si>
  <si>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</si>
  <si>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</si>
  <si>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</si>
  <si>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</si>
  <si>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</si>
  <si>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</si>
  <si>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</si>
  <si>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</si>
  <si>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</si>
  <si>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</si>
  <si>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</si>
  <si>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</si>
  <si>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</si>
  <si>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</si>
  <si>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</si>
  <si>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</si>
  <si>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</si>
  <si>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</si>
  <si>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</si>
  <si>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</si>
  <si>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</si>
  <si>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</si>
  <si>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</si>
  <si>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</si>
  <si>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</si>
  <si>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</si>
  <si>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</si>
  <si>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</si>
  <si>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</si>
  <si>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</si>
  <si>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</si>
  <si>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</si>
  <si>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</si>
  <si>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</si>
  <si>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</si>
  <si>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</si>
  <si>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</si>
  <si>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</si>
  <si>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</si>
  <si>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</si>
  <si>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</si>
  <si>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</si>
  <si>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</si>
  <si>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</si>
  <si>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</si>
  <si>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</si>
  <si>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</si>
  <si>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</si>
  <si>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</si>
  <si>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</si>
  <si>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</si>
  <si>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</si>
  <si>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</si>
  <si>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</si>
  <si>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</si>
  <si>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</si>
  <si>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</si>
  <si>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</si>
  <si>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</si>
  <si>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</si>
  <si>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</si>
  <si>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</si>
  <si>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</si>
  <si>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</si>
  <si>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</si>
  <si>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</si>
  <si>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</si>
  <si>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</si>
  <si>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</si>
  <si>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</si>
  <si>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</si>
  <si>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</si>
  <si>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</si>
  <si>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</si>
  <si>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</si>
  <si>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</si>
  <si>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</si>
  <si>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</si>
  <si>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</si>
  <si>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</si>
  <si>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</si>
  <si>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</si>
  <si>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</si>
  <si>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</si>
  <si>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</si>
  <si>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</si>
  <si>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</si>
  <si>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</si>
  <si>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</si>
  <si>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</si>
  <si>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</si>
  <si>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</si>
  <si>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</si>
  <si>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</si>
  <si>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</si>
  <si>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</si>
  <si>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</si>
  <si>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</si>
  <si>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</si>
  <si>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</si>
  <si>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</si>
  <si>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</si>
  <si>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</si>
  <si>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</si>
  <si>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</si>
  <si>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</si>
  <si>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</si>
  <si>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</si>
  <si>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</si>
  <si>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</si>
  <si>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</si>
  <si>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</si>
  <si>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</si>
  <si>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</si>
  <si>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</si>
  <si>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</si>
  <si>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</si>
  <si>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</si>
  <si>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</si>
  <si>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</si>
  <si>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</si>
  <si>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</si>
  <si>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</si>
  <si>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</si>
  <si>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</si>
  <si>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</si>
  <si>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</si>
  <si>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</si>
  <si>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</si>
  <si>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</si>
  <si>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</si>
  <si>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</si>
  <si>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</si>
  <si>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</si>
  <si>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</si>
  <si>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</si>
  <si>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</si>
  <si>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</si>
  <si>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</si>
  <si>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</si>
  <si>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</si>
  <si>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</si>
  <si>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</si>
  <si>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</si>
  <si>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</si>
  <si>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</si>
  <si>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</si>
  <si>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</si>
  <si>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</si>
  <si>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</si>
  <si>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</si>
  <si>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</si>
  <si>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</si>
  <si>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</si>
  <si>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</si>
  <si>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</si>
  <si>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</si>
  <si>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</si>
  <si>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</si>
  <si>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</si>
  <si>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</si>
  <si>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</si>
  <si>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</si>
  <si>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</si>
  <si>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</si>
  <si>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</si>
  <si>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</si>
  <si>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</si>
  <si>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</si>
  <si>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</si>
  <si>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</si>
  <si>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</si>
  <si>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</si>
  <si>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</si>
  <si>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</si>
  <si>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</si>
  <si>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</si>
  <si>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</si>
  <si>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</si>
  <si>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</si>
  <si>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</si>
  <si>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</si>
  <si>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</si>
  <si>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</si>
  <si>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</si>
  <si>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</si>
  <si>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</si>
  <si>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</si>
  <si>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</si>
  <si>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</si>
  <si>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</si>
  <si>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</si>
  <si>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</si>
  <si>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</si>
  <si>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</si>
  <si>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</si>
  <si>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</si>
  <si>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</si>
  <si>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</si>
  <si>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</si>
  <si>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</si>
  <si>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</si>
  <si>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</si>
  <si>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</si>
  <si>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</si>
  <si>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</si>
  <si>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</si>
  <si>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</si>
  <si>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</si>
  <si>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</si>
  <si>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</si>
  <si>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</si>
  <si>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</si>
  <si>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</si>
  <si>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</si>
  <si>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</si>
  <si>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</si>
  <si>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</si>
  <si>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</si>
  <si>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</si>
  <si>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</si>
  <si>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</si>
  <si>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</si>
  <si>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</si>
  <si>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</si>
  <si>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</si>
  <si>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</si>
  <si>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</si>
  <si>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</si>
  <si>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</si>
  <si>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</si>
  <si>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</si>
  <si>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</si>
  <si>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</si>
  <si>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</si>
  <si>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</si>
  <si>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</si>
  <si>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</si>
  <si>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</si>
  <si>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</si>
  <si>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</si>
  <si>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</si>
  <si>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</si>
  <si>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</si>
  <si>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</si>
  <si>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</si>
  <si>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</si>
  <si>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</si>
  <si>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</si>
  <si>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</si>
  <si>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</si>
  <si>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</si>
  <si>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</si>
  <si>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</si>
  <si>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</si>
  <si>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</si>
  <si>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</si>
  <si>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</si>
  <si>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</si>
  <si>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</si>
  <si>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</si>
  <si>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</si>
  <si>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</si>
  <si>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</si>
  <si>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</si>
  <si>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</si>
  <si>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</si>
  <si>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</si>
  <si>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</si>
  <si>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</si>
  <si>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</si>
  <si>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</si>
  <si>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</si>
  <si>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</si>
  <si>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</si>
  <si>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</si>
  <si>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</si>
  <si>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</si>
  <si>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</si>
  <si>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</si>
  <si>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</si>
  <si>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</si>
  <si>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</si>
  <si>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</si>
  <si>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</si>
  <si>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</si>
  <si>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</si>
  <si>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</si>
  <si>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</si>
  <si>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</si>
  <si>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</si>
  <si>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</si>
  <si>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</si>
  <si>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</si>
  <si>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</si>
  <si>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</si>
  <si>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</si>
  <si>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</si>
  <si>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</si>
  <si>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</si>
  <si>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</si>
  <si>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</si>
  <si>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</si>
  <si>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</si>
  <si>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</si>
  <si>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</si>
  <si>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</si>
  <si>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</si>
  <si>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</si>
  <si>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</si>
  <si>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</si>
  <si>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</si>
  <si>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</si>
  <si>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</si>
  <si>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</si>
  <si>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</si>
  <si>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</si>
  <si>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</si>
  <si>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</si>
  <si>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</si>
  <si>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</si>
  <si>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</si>
  <si>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</si>
  <si>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</si>
  <si>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</si>
  <si>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</si>
  <si>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</si>
  <si>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</si>
  <si>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</si>
  <si>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</si>
  <si>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</si>
  <si>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</si>
  <si>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</si>
  <si>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</si>
  <si>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</si>
  <si>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</si>
  <si>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</si>
  <si>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</si>
  <si>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</si>
  <si>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</si>
  <si>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</si>
  <si>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</si>
  <si>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</si>
  <si>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</si>
  <si>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</si>
  <si>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</si>
  <si>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</si>
  <si>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</si>
  <si>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</si>
  <si>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</si>
  <si>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</si>
  <si>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</si>
  <si>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</si>
  <si>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</si>
  <si>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</si>
  <si>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</si>
  <si>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</si>
  <si>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</si>
  <si>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</si>
  <si>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</si>
  <si>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</si>
  <si>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</si>
  <si>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</si>
  <si>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</si>
  <si>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</si>
  <si>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</si>
  <si>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</si>
  <si>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</si>
  <si>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</si>
  <si>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</si>
  <si>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</si>
  <si>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</si>
  <si>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</si>
  <si>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</si>
  <si>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</si>
  <si>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</si>
  <si>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</si>
  <si>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</si>
  <si>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</si>
  <si>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</si>
  <si>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</si>
  <si>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</si>
  <si>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</si>
  <si>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</si>
  <si>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</si>
  <si>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</si>
  <si>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</si>
  <si>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</si>
  <si>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</si>
  <si>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</si>
  <si>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</si>
  <si>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</si>
  <si>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</si>
  <si>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</si>
  <si>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</si>
  <si>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</si>
  <si>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</si>
  <si>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</si>
  <si>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</si>
  <si>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</si>
  <si>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</si>
  <si>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</si>
  <si>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</si>
  <si>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</si>
  <si>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</si>
  <si>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</si>
  <si>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</si>
  <si>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</si>
  <si>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</si>
  <si>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</si>
  <si>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</si>
  <si>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</si>
  <si>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</si>
  <si>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</si>
  <si>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</si>
  <si>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</si>
  <si>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</si>
  <si>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</si>
  <si>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</si>
  <si>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</si>
  <si>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</si>
  <si>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</si>
  <si>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</si>
  <si>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</si>
  <si>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</si>
  <si>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</si>
  <si>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</si>
  <si>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</si>
  <si>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</si>
  <si>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</si>
  <si>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</si>
  <si>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</si>
  <si>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</si>
  <si>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</si>
  <si>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</si>
  <si>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</si>
  <si>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</si>
  <si>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</si>
  <si>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</si>
  <si>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</si>
  <si>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</si>
  <si>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</si>
  <si>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</si>
  <si>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</si>
  <si>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</si>
  <si>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</si>
  <si>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</si>
  <si>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</si>
  <si>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</si>
  <si>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</si>
  <si>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</si>
  <si>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</si>
  <si>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</si>
  <si>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</si>
  <si>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</si>
  <si>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</si>
  <si>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</si>
  <si>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</si>
  <si>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</si>
  <si>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</si>
  <si>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</si>
  <si>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</si>
  <si>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</si>
  <si>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</si>
  <si>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</si>
  <si>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</si>
  <si>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</si>
  <si>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</si>
  <si>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</si>
  <si>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</si>
  <si>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</si>
  <si>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</si>
  <si>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</si>
  <si>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</si>
  <si>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</si>
  <si>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</si>
  <si>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</si>
  <si>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</si>
  <si>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</si>
  <si>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</si>
  <si>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</si>
  <si>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</si>
  <si>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</si>
  <si>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</si>
  <si>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</si>
  <si>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</si>
  <si>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</si>
  <si>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</si>
  <si>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</si>
  <si>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</si>
  <si>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</si>
  <si>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</si>
  <si>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</si>
  <si>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</si>
  <si>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</si>
  <si>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</si>
  <si>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</si>
  <si>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</si>
  <si>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</si>
  <si>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</si>
  <si>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</si>
  <si>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</si>
  <si>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</si>
  <si>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</si>
  <si>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</si>
  <si>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</si>
  <si>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</si>
  <si>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</si>
  <si>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</si>
  <si>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</si>
  <si>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</si>
  <si>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</si>
  <si>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</si>
  <si>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</si>
  <si>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</si>
  <si>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</si>
  <si>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</si>
  <si>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</si>
  <si>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</si>
  <si>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</si>
  <si>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</si>
  <si>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</si>
  <si>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</si>
  <si>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</si>
  <si>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</si>
  <si>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</si>
  <si>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</si>
  <si>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</si>
  <si>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</si>
  <si>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</si>
  <si>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</si>
  <si>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</si>
  <si>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</si>
  <si>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</si>
  <si>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</si>
  <si>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</si>
  <si>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</si>
  <si>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</si>
  <si>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</si>
  <si>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</si>
  <si>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</si>
  <si>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</si>
  <si>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</si>
  <si>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</si>
  <si>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</si>
  <si>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</si>
  <si>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</si>
  <si>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</si>
  <si>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</si>
  <si>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</si>
  <si>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</si>
  <si>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</si>
  <si>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</si>
  <si>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</si>
  <si>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</si>
  <si>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</si>
  <si>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</si>
  <si>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</si>
  <si>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</si>
  <si>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</si>
  <si>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</si>
  <si>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</si>
  <si>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</si>
  <si>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</si>
  <si>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</si>
  <si>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</si>
  <si>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</si>
  <si>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</si>
  <si>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</si>
  <si>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</si>
  <si>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</si>
  <si>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</si>
  <si>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</si>
  <si>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</si>
  <si>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</si>
  <si>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</si>
  <si>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</si>
  <si>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</si>
  <si>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</si>
  <si>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</si>
  <si>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</si>
  <si>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</si>
  <si>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</si>
  <si>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</si>
  <si>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</si>
  <si>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</si>
  <si>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</si>
  <si>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</si>
  <si>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</si>
  <si>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</si>
  <si>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</si>
  <si>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</si>
  <si>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</si>
  <si>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</si>
  <si>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</si>
  <si>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</si>
  <si>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</si>
  <si>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</si>
  <si>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</si>
  <si>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</si>
  <si>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</si>
  <si>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</si>
  <si>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</si>
  <si>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</si>
  <si>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</si>
  <si>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</si>
  <si>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</si>
  <si>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</si>
  <si>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</si>
  <si>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</si>
  <si>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</si>
  <si>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</si>
  <si>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</si>
  <si>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</si>
  <si>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</si>
  <si>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</si>
  <si>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</si>
  <si>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</si>
  <si>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</si>
  <si>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</si>
  <si>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</si>
  <si>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</si>
  <si>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</si>
  <si>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</si>
  <si>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</si>
  <si>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</si>
  <si>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</si>
  <si>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</si>
  <si>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</si>
  <si>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</si>
  <si>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</si>
  <si>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</si>
  <si>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</si>
  <si>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</si>
  <si>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</si>
  <si>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</si>
  <si>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</si>
  <si>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</si>
  <si>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</si>
  <si>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</si>
  <si>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</si>
  <si>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</si>
  <si>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</si>
  <si>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</si>
  <si>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</si>
  <si>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</si>
  <si>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</si>
  <si>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</si>
  <si>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</si>
  <si>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</si>
  <si>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</si>
  <si>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</si>
  <si>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</si>
  <si>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</si>
  <si>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</si>
  <si>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</si>
  <si>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</si>
  <si>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</si>
  <si>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</si>
  <si>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</si>
  <si>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</si>
  <si>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</si>
  <si>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</si>
  <si>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</si>
  <si>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</si>
  <si>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</si>
  <si>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</si>
  <si>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</si>
  <si>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</si>
  <si>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</si>
  <si>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</si>
  <si>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</si>
  <si>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</si>
  <si>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</si>
  <si>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</si>
  <si>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</si>
  <si>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</si>
  <si>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</si>
  <si>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</si>
  <si>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</si>
  <si>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</si>
  <si>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</si>
  <si>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</si>
  <si>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</si>
  <si>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</si>
  <si>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</si>
  <si>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</si>
  <si>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</si>
  <si>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</si>
  <si>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</si>
  <si>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</si>
  <si>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</si>
  <si>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</si>
  <si>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</si>
  <si>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</si>
  <si>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</si>
  <si>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</si>
  <si>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</si>
  <si>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</si>
  <si>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</si>
  <si>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</si>
  <si>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</si>
  <si>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</si>
  <si>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</si>
  <si>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</si>
  <si>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</si>
  <si>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</si>
  <si>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</si>
  <si>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</si>
  <si>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</si>
  <si>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</si>
  <si>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</si>
  <si>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</si>
  <si>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</si>
  <si>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</si>
  <si>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</si>
  <si>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</si>
  <si>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</si>
  <si>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</si>
  <si>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</si>
  <si>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</si>
  <si>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</si>
  <si>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</si>
  <si>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</si>
  <si>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</si>
  <si>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</si>
  <si>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</si>
  <si>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</si>
  <si>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</si>
  <si>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</si>
  <si>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</si>
  <si>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</si>
  <si>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</si>
  <si>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</si>
  <si>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</si>
  <si>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</si>
  <si>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</si>
  <si>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</si>
  <si>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</si>
  <si>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</si>
  <si>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</si>
  <si>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</si>
  <si>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</si>
  <si>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</si>
  <si>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</si>
  <si>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</si>
  <si>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</si>
  <si>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</si>
  <si>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</si>
  <si>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</si>
  <si>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</si>
  <si>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</si>
  <si>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</si>
  <si>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</si>
  <si>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</si>
  <si>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</si>
  <si>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</si>
  <si>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</si>
  <si>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</si>
  <si>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</si>
  <si>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</si>
  <si>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</si>
  <si>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</si>
  <si>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</si>
  <si>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</si>
  <si>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</si>
  <si>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</si>
  <si>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</si>
  <si>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</si>
  <si>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</si>
  <si>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</si>
  <si>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</si>
  <si>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</si>
  <si>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</si>
  <si>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</si>
  <si>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</si>
  <si>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</si>
  <si>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</si>
  <si>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</si>
  <si>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</si>
  <si>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</si>
  <si>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</si>
  <si>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</si>
  <si>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</si>
  <si>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</si>
  <si>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</si>
  <si>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</si>
  <si>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</si>
  <si>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</si>
  <si>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</si>
  <si>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</si>
  <si>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</si>
  <si>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</si>
  <si>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</si>
  <si>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</si>
  <si>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</si>
  <si>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</si>
  <si>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</si>
  <si>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</si>
  <si>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</si>
  <si>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</si>
  <si>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</si>
  <si>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</si>
  <si>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</si>
  <si>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</si>
  <si>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</si>
  <si>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</si>
  <si>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</si>
  <si>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</si>
  <si>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</si>
  <si>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</si>
  <si>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</si>
  <si>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</si>
  <si>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</si>
  <si>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</si>
  <si>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</si>
  <si>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</si>
  <si>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</si>
  <si>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</si>
  <si>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</si>
  <si>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</si>
  <si>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</si>
  <si>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</si>
  <si>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</si>
  <si>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</si>
  <si>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</si>
  <si>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</si>
  <si>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</si>
  <si>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</si>
  <si>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</si>
  <si>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</si>
  <si>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</si>
  <si>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</si>
  <si>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</si>
  <si>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</si>
  <si>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</si>
  <si>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</si>
  <si>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</si>
  <si>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</si>
  <si>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</si>
  <si>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</si>
  <si>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</si>
  <si>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</si>
  <si>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</si>
  <si>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</si>
  <si>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</si>
  <si>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</si>
  <si>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</si>
  <si>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</si>
  <si>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</si>
  <si>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</si>
  <si>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</si>
  <si>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</si>
  <si>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</si>
  <si>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</si>
  <si>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</si>
  <si>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</si>
  <si>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</si>
  <si>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</si>
  <si>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</si>
  <si>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</si>
  <si>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</si>
  <si>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</si>
  <si>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</si>
  <si>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</si>
  <si>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</si>
  <si>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</si>
  <si>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</si>
  <si>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</si>
  <si>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</si>
  <si>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</si>
  <si>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</si>
  <si>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</si>
  <si>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</si>
  <si>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</si>
  <si>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</si>
  <si>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</si>
  <si>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</si>
  <si>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</si>
  <si>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</si>
  <si>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</si>
  <si>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</si>
  <si>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</si>
  <si>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</si>
  <si>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</si>
  <si>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</si>
  <si>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</si>
  <si>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</si>
  <si>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</si>
  <si>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</si>
  <si>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</si>
  <si>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</si>
  <si>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</si>
  <si>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</si>
  <si>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</si>
  <si>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</si>
  <si>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</si>
  <si>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</si>
  <si>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</si>
  <si>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</si>
  <si>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</si>
  <si>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</si>
  <si>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</si>
  <si>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</si>
  <si>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</si>
  <si>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</si>
  <si>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</si>
  <si>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</si>
  <si>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</si>
  <si>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</si>
  <si>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</si>
  <si>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</si>
  <si>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</si>
  <si>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</si>
  <si>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</si>
  <si>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</si>
  <si>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</si>
  <si>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</si>
  <si>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</si>
  <si>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</si>
  <si>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</si>
  <si>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</si>
  <si>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</si>
  <si>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</si>
  <si>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</si>
  <si>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</si>
  <si>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</si>
  <si>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</si>
  <si>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</si>
  <si>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</si>
  <si>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</si>
  <si>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</si>
  <si>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</si>
  <si>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</si>
  <si>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</si>
  <si>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</si>
  <si>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</si>
  <si>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</si>
  <si>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</si>
  <si>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</si>
  <si>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</si>
  <si>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</si>
  <si>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</si>
  <si>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</si>
  <si>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</si>
  <si>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</si>
  <si>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</si>
  <si>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</si>
  <si>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</si>
  <si>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</si>
  <si>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</si>
  <si>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</si>
  <si>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</si>
  <si>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</si>
  <si>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</si>
  <si>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</si>
  <si>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</si>
  <si>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</si>
  <si>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</si>
  <si>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</si>
  <si>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</si>
  <si>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</si>
  <si>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</si>
  <si>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</si>
  <si>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</si>
  <si>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</si>
  <si>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</si>
  <si>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</si>
  <si>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</si>
  <si>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</si>
  <si>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</si>
  <si>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</si>
  <si>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</si>
  <si>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</si>
  <si>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</si>
  <si>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</si>
  <si>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</si>
  <si>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</si>
  <si>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</si>
  <si>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</si>
  <si>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</si>
  <si>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</si>
  <si>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</si>
  <si>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</si>
  <si>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</si>
  <si>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</si>
  <si>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</si>
  <si>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</si>
  <si>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</si>
  <si>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</si>
  <si>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</si>
  <si>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</si>
  <si>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</si>
  <si>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</si>
  <si>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</si>
  <si>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</si>
  <si>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</si>
  <si>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</si>
  <si>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</si>
  <si>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</si>
  <si>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</si>
  <si>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</si>
  <si>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</si>
  <si>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</si>
  <si>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</si>
  <si>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</si>
  <si>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</si>
  <si>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</si>
  <si>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</si>
  <si>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</si>
  <si>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</si>
  <si>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</si>
  <si>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</si>
  <si>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</si>
  <si>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</si>
  <si>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</si>
  <si>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</si>
  <si>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</si>
  <si>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</si>
  <si>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</si>
  <si>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</si>
  <si>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</si>
  <si>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</si>
  <si>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</si>
  <si>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</si>
  <si>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</si>
  <si>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</si>
  <si>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</si>
  <si>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</si>
  <si>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</si>
  <si>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</si>
  <si>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</si>
  <si>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</si>
  <si>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</si>
  <si>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</si>
  <si>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</si>
  <si>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</si>
  <si>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</si>
  <si>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</si>
  <si>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</si>
  <si>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</si>
  <si>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</si>
  <si>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</si>
  <si>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</si>
  <si>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</si>
  <si>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</si>
  <si>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</si>
  <si>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</si>
  <si>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</si>
  <si>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</si>
  <si>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</si>
  <si>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</si>
  <si>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</si>
  <si>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</si>
  <si>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</si>
  <si>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</si>
  <si>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</si>
  <si>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</si>
  <si>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</si>
  <si>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</si>
  <si>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</si>
  <si>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</si>
  <si>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</si>
  <si>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</si>
  <si>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</si>
  <si>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</si>
  <si>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</si>
  <si>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</si>
  <si>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</si>
  <si>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</si>
  <si>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</si>
  <si>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</si>
  <si>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</si>
  <si>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</si>
  <si>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</si>
  <si>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</si>
  <si>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</si>
  <si>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</si>
  <si>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</si>
  <si>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</si>
  <si>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</si>
  <si>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</si>
  <si>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</si>
  <si>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</si>
  <si>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</si>
  <si>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</si>
  <si>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</si>
  <si>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</si>
  <si>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</si>
  <si>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</si>
  <si>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</si>
  <si>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</si>
  <si>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</si>
  <si>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</si>
  <si>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</si>
  <si>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</si>
  <si>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</si>
  <si>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</si>
  <si>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</si>
  <si>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</si>
  <si>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</si>
  <si>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</si>
  <si>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</si>
  <si>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</si>
  <si>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</si>
  <si>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</si>
  <si>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</si>
  <si>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</si>
  <si>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</si>
  <si>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</si>
  <si>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</si>
  <si>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</si>
  <si>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</si>
  <si>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</si>
  <si>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</si>
  <si>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</si>
  <si>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</si>
  <si>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</si>
  <si>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</si>
  <si>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</si>
  <si>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</si>
  <si>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</si>
  <si>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</si>
  <si>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</si>
  <si>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</si>
  <si>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</si>
  <si>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</si>
  <si>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</si>
  <si>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</si>
  <si>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</si>
  <si>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</si>
  <si>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</si>
  <si>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</si>
  <si>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</si>
  <si>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</si>
  <si>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</si>
  <si>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</si>
  <si>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</si>
  <si>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</si>
  <si>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</si>
  <si>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</si>
  <si>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</si>
  <si>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</si>
  <si>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</si>
  <si>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</si>
  <si>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</si>
  <si>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</si>
  <si>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</si>
  <si>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</si>
  <si>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</si>
  <si>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</si>
  <si>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</si>
  <si>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</si>
  <si>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</si>
  <si>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</si>
  <si>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</si>
  <si>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</si>
  <si>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</si>
  <si>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</si>
  <si>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</si>
  <si>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</si>
  <si>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</si>
  <si>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</si>
  <si>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</si>
  <si>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</si>
  <si>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</si>
  <si>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</si>
  <si>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</si>
  <si>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</si>
  <si>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</si>
  <si>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</si>
  <si>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</si>
  <si>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</si>
  <si>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</si>
  <si>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</si>
  <si>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</si>
  <si>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</si>
  <si>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</si>
  <si>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</si>
  <si>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</si>
  <si>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</si>
  <si>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</si>
  <si>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</si>
  <si>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</si>
  <si>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</si>
  <si>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</si>
  <si>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</si>
  <si>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</si>
  <si>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</si>
  <si>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</si>
  <si>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</si>
  <si>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</si>
  <si>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</si>
  <si>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</si>
  <si>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</si>
  <si>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</si>
  <si>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</si>
  <si>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</si>
  <si>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</si>
  <si>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</si>
  <si>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</si>
  <si>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</si>
  <si>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</si>
  <si>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</si>
  <si>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</si>
  <si>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</si>
  <si>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</si>
  <si>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</si>
  <si>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</si>
  <si>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</si>
  <si>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</si>
  <si>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</si>
  <si>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</si>
  <si>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</si>
  <si>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</si>
  <si>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</si>
  <si>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</si>
  <si>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</si>
  <si>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</si>
  <si>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</si>
  <si>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</si>
  <si>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</si>
  <si>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</si>
  <si>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</si>
  <si>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</si>
  <si>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</si>
  <si>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</si>
  <si>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</si>
  <si>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</si>
  <si>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</si>
  <si>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</si>
  <si>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</si>
  <si>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</si>
  <si>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</si>
  <si>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</si>
  <si>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</si>
  <si>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</si>
  <si>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</si>
  <si>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</si>
  <si>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</si>
  <si>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</si>
  <si>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</si>
  <si>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</si>
  <si>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</si>
  <si>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</si>
  <si>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</si>
  <si>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</si>
  <si>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</si>
  <si>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</si>
  <si>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</si>
  <si>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</si>
  <si>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</si>
  <si>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</si>
  <si>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</si>
  <si>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</si>
  <si>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</si>
  <si>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</si>
  <si>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</si>
  <si>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</si>
  <si>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</si>
  <si>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</si>
  <si>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</si>
  <si>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</si>
  <si>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</si>
  <si>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</si>
  <si>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</si>
  <si>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</si>
  <si>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</si>
  <si>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</si>
  <si>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</si>
  <si>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</si>
  <si>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</si>
  <si>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</si>
  <si>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</si>
  <si>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</si>
  <si>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</si>
  <si>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</si>
  <si>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</si>
  <si>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</si>
  <si>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</si>
  <si>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</si>
  <si>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</si>
  <si>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</si>
  <si>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</si>
  <si>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</si>
  <si>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</si>
  <si>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</si>
  <si>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</si>
  <si>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</si>
  <si>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</si>
  <si>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</si>
  <si>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</si>
  <si>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</si>
  <si>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</si>
  <si>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</si>
  <si>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</si>
  <si>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</si>
  <si>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</si>
  <si>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</si>
  <si>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</si>
  <si>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</si>
  <si>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</si>
  <si>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</si>
  <si>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</si>
  <si>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</si>
  <si>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</si>
  <si>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</si>
  <si>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</si>
  <si>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</si>
  <si>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</si>
  <si>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</si>
  <si>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</si>
  <si>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</si>
  <si>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</si>
  <si>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</si>
  <si>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</si>
  <si>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</si>
  <si>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</si>
  <si>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</si>
  <si>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</si>
  <si>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</si>
  <si>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</si>
  <si>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</si>
  <si>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</si>
  <si>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</si>
  <si>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</si>
  <si>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</si>
  <si>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</si>
  <si>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</si>
  <si>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</si>
  <si>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</si>
  <si>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</si>
  <si>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</si>
  <si>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</si>
  <si>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</si>
  <si>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</si>
  <si>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</si>
  <si>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</si>
  <si>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</si>
  <si>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</si>
  <si>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</si>
  <si>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</si>
  <si>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</si>
  <si>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</si>
  <si>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</si>
  <si>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</si>
  <si>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</si>
  <si>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</si>
  <si>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</si>
  <si>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</si>
  <si>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</si>
  <si>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</si>
  <si>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</si>
  <si>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</si>
  <si>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</si>
  <si>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</si>
  <si>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</si>
  <si>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</si>
  <si>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</si>
  <si>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</si>
  <si>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</si>
  <si>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</si>
  <si>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</si>
  <si>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</si>
  <si>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</si>
  <si>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</si>
  <si>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</si>
  <si>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</si>
  <si>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</si>
  <si>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</si>
  <si>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</si>
  <si>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</si>
  <si>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</si>
  <si>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</si>
  <si>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</si>
  <si>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</si>
  <si>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</si>
  <si>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</si>
  <si>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</si>
  <si>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</si>
  <si>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</si>
  <si>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</si>
  <si>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</si>
  <si>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</si>
  <si>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</si>
  <si>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</si>
  <si>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</si>
  <si>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</si>
  <si>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</si>
  <si>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</si>
  <si>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</si>
  <si>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</si>
  <si>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</si>
  <si>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</si>
  <si>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</si>
  <si>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</si>
  <si>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</si>
  <si>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</si>
  <si>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</si>
  <si>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</si>
  <si>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</si>
  <si>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</si>
  <si>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</si>
  <si>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</si>
  <si>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</si>
  <si>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</si>
  <si>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</si>
  <si>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</si>
  <si>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</si>
  <si>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</si>
  <si>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</si>
  <si>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</si>
  <si>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</si>
  <si>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</si>
  <si>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</si>
  <si>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</si>
  <si>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</si>
  <si>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</si>
  <si>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</si>
  <si>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</si>
  <si>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</si>
  <si>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</si>
  <si>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</si>
  <si>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</si>
  <si>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</si>
  <si>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</si>
  <si>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</si>
  <si>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</si>
  <si>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</si>
  <si>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</si>
  <si>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</si>
  <si>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</si>
  <si>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</si>
  <si>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</si>
  <si>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</si>
  <si>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</si>
  <si>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</si>
  <si>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</si>
  <si>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</si>
  <si>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</si>
  <si>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</si>
  <si>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</si>
  <si>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</si>
  <si>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</si>
  <si>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</si>
  <si>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</si>
  <si>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</si>
  <si>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</si>
  <si>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</si>
  <si>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</si>
  <si>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</si>
  <si>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</si>
  <si>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</si>
  <si>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</si>
  <si>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</si>
  <si>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</si>
  <si>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</si>
  <si>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</si>
  <si>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</si>
  <si>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</si>
  <si>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</si>
  <si>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</si>
  <si>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</si>
  <si>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</si>
  <si>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</si>
  <si>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</si>
  <si>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</si>
  <si>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</si>
  <si>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</si>
  <si>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</si>
  <si>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</si>
  <si>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</si>
  <si>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</si>
  <si>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</si>
  <si>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</si>
  <si>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</si>
  <si>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</si>
  <si>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</si>
  <si>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</si>
  <si>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</si>
  <si>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</si>
  <si>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</si>
  <si>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</si>
  <si>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</si>
  <si>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</si>
  <si>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</si>
  <si>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</si>
  <si>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</si>
  <si>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</si>
  <si>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</si>
  <si>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</si>
  <si>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</si>
  <si>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</si>
  <si>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</si>
  <si>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</si>
  <si>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</si>
  <si>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</si>
  <si>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</si>
  <si>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</si>
  <si>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</si>
  <si>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</si>
  <si>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</si>
  <si>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</si>
  <si>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</si>
  <si>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</si>
  <si>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</si>
  <si>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</si>
  <si>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</si>
  <si>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</si>
  <si>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</si>
  <si>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</si>
  <si>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</si>
  <si>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</si>
  <si>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</si>
  <si>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</si>
  <si>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</si>
  <si>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</si>
  <si>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</si>
  <si>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</si>
  <si>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</si>
  <si>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</si>
  <si>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</si>
  <si>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</si>
  <si>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</si>
  <si>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</si>
  <si>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</si>
  <si>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</si>
  <si>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</si>
  <si>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</si>
  <si>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</si>
  <si>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</si>
  <si>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</si>
  <si>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</si>
  <si>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</si>
  <si>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</si>
  <si>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</si>
  <si>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</si>
  <si>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</si>
  <si>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</si>
  <si>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</si>
  <si>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</si>
  <si>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</si>
  <si>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</si>
  <si>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</si>
  <si>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</si>
  <si>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</si>
  <si>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</si>
  <si>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</si>
  <si>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</si>
  <si>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</si>
  <si>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</si>
  <si>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</si>
  <si>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</si>
  <si>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</si>
  <si>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</si>
  <si>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</si>
  <si>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</si>
  <si>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</si>
  <si>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</si>
  <si>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</si>
  <si>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</si>
  <si>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</si>
  <si>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</si>
  <si>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</si>
  <si>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</si>
  <si>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</si>
  <si>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</si>
  <si>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</si>
  <si>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</si>
  <si>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</si>
  <si>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</si>
  <si>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</si>
  <si>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</si>
  <si>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</si>
  <si>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</si>
  <si>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</si>
  <si>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</si>
  <si>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</si>
  <si>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</si>
  <si>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</si>
  <si>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</si>
  <si>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</si>
  <si>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</si>
  <si>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</si>
  <si>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</si>
  <si>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</si>
  <si>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</si>
  <si>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</si>
  <si>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</si>
  <si>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</si>
  <si>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</si>
  <si>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</si>
  <si>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</si>
  <si>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</si>
  <si>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</si>
  <si>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</si>
  <si>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</si>
  <si>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</si>
  <si>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</si>
  <si>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</si>
  <si>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</si>
  <si>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</si>
  <si>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</si>
  <si>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</si>
  <si>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</si>
  <si>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</si>
  <si>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</si>
  <si>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</si>
  <si>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</si>
  <si>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</si>
  <si>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</si>
  <si>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</si>
  <si>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</si>
  <si>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</si>
  <si>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</si>
  <si>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</si>
  <si>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</si>
  <si>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</si>
  <si>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</si>
  <si>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</si>
  <si>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</si>
  <si>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</si>
  <si>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</si>
  <si>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</si>
  <si>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</si>
  <si>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</si>
  <si>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</si>
  <si>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</si>
  <si>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</si>
  <si>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</si>
  <si>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</si>
  <si>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</si>
  <si>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</si>
  <si>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</si>
  <si>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</si>
  <si>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</si>
  <si>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</si>
  <si>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</si>
  <si>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</si>
  <si>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</si>
  <si>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</si>
  <si>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</si>
  <si>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</si>
  <si>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</si>
  <si>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</si>
  <si>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</si>
  <si>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</si>
  <si>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</si>
  <si>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</si>
  <si>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</si>
  <si>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</si>
  <si>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</si>
  <si>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</si>
  <si>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</si>
  <si>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</si>
  <si>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</si>
  <si>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</si>
  <si>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</si>
  <si>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</si>
  <si>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</si>
  <si>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</si>
  <si>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</si>
  <si>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</si>
  <si>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</si>
  <si>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</si>
  <si>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</si>
  <si>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</si>
  <si>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</si>
  <si>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</si>
  <si>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</si>
  <si>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</si>
  <si>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</si>
  <si>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</si>
  <si>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</si>
  <si>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</si>
  <si>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</si>
  <si>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</si>
  <si>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</si>
  <si>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</si>
  <si>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</si>
  <si>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</si>
  <si>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</si>
  <si>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</si>
  <si>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</si>
  <si>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</si>
  <si>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</si>
  <si>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</si>
  <si>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</si>
  <si>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</si>
  <si>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</si>
  <si>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</si>
  <si>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</si>
  <si>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</si>
  <si>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</si>
  <si>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</si>
  <si>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</si>
  <si>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</si>
  <si>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</si>
  <si>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</si>
  <si>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</si>
  <si>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</si>
  <si>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</si>
  <si>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</si>
  <si>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</si>
  <si>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</si>
  <si>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</si>
  <si>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</si>
  <si>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</si>
  <si>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</si>
  <si>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</si>
  <si>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</si>
  <si>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</si>
  <si>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</si>
  <si>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</si>
  <si>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</si>
  <si>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</si>
  <si>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</si>
  <si>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</si>
  <si>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</si>
  <si>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</si>
  <si>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</si>
  <si>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</si>
  <si>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</si>
  <si>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</si>
  <si>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</si>
  <si>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</si>
  <si>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</si>
  <si>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</si>
  <si>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</si>
  <si>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</si>
  <si>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</si>
  <si>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</si>
  <si>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</si>
  <si>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</si>
  <si>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</si>
  <si>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</si>
  <si>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</si>
  <si>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</si>
  <si>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</si>
  <si>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</si>
  <si>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</si>
  <si>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</si>
  <si>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</si>
  <si>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</si>
  <si>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</si>
  <si>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</si>
  <si>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</si>
  <si>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</si>
  <si>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</si>
  <si>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</si>
  <si>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</si>
  <si>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</si>
  <si>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</si>
  <si>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</si>
  <si>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</si>
  <si>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</si>
  <si>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</si>
  <si>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</si>
  <si>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</si>
  <si>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</si>
  <si>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</si>
  <si>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</si>
  <si>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</si>
  <si>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</si>
  <si>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</si>
  <si>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</si>
  <si>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</si>
  <si>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</si>
  <si>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</si>
  <si>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</si>
  <si>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</si>
  <si>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</si>
  <si>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</si>
  <si>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</si>
  <si>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</si>
  <si>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</si>
  <si>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</si>
  <si>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</si>
  <si>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</si>
  <si>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</si>
  <si>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</si>
  <si>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</si>
  <si>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</si>
  <si>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</si>
  <si>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</si>
  <si>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</si>
  <si>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</si>
  <si>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</si>
  <si>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</si>
  <si>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</si>
  <si>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</si>
  <si>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</si>
  <si>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</si>
  <si>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</si>
  <si>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</si>
  <si>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</si>
  <si>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</si>
  <si>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</si>
  <si>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</si>
  <si>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</si>
  <si>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</si>
  <si>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</si>
  <si>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</si>
  <si>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</si>
  <si>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</si>
  <si>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</si>
  <si>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</si>
  <si>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</si>
  <si>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</si>
  <si>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</si>
  <si>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</si>
  <si>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</si>
  <si>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</si>
  <si>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</si>
  <si>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</si>
  <si>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</si>
  <si>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</si>
  <si>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</si>
  <si>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</si>
  <si>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</si>
  <si>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</si>
  <si>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</si>
  <si>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</si>
  <si>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</si>
  <si>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</si>
  <si>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</si>
  <si>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</si>
  <si>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</si>
  <si>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</si>
  <si>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</si>
  <si>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</si>
  <si>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</si>
  <si>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</si>
  <si>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</si>
  <si>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</si>
  <si>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</si>
  <si>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</si>
  <si>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</si>
  <si>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</si>
  <si>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</si>
  <si>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</si>
  <si>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</si>
  <si>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</si>
  <si>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</si>
  <si>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</si>
  <si>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</si>
  <si>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</si>
  <si>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</si>
  <si>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</si>
  <si>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</si>
  <si>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</si>
  <si>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</si>
  <si>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</si>
  <si>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</si>
  <si>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</si>
  <si>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</si>
  <si>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</si>
  <si>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</si>
  <si>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</si>
  <si>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</si>
  <si>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</si>
  <si>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</si>
  <si>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</si>
  <si>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</si>
  <si>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</si>
  <si>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</si>
  <si>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</si>
  <si>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</si>
  <si>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</si>
  <si>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</si>
  <si>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</si>
  <si>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</si>
  <si>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</si>
  <si>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</si>
  <si>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</si>
  <si>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</si>
  <si>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</si>
  <si>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</si>
  <si>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</si>
  <si>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</si>
  <si>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</si>
  <si>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</si>
  <si>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</si>
  <si>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</si>
  <si>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</si>
  <si>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</si>
  <si>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</si>
  <si>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</si>
  <si>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</si>
  <si>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</si>
  <si>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</si>
  <si>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</si>
  <si>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</si>
  <si>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</si>
  <si>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</si>
  <si>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</si>
  <si>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</si>
  <si>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</si>
  <si>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</si>
  <si>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</si>
  <si>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</si>
  <si>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</si>
  <si>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</si>
  <si>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</si>
  <si>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</si>
  <si>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</si>
  <si>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</si>
  <si>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</si>
  <si>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</si>
  <si>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</si>
  <si>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</si>
  <si>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</si>
  <si>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</si>
  <si>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</si>
  <si>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</si>
  <si>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</si>
  <si>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</si>
  <si>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</si>
  <si>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</si>
  <si>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</si>
  <si>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</si>
  <si>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</si>
  <si>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</si>
  <si>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</si>
  <si>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</si>
  <si>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</si>
  <si>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</si>
  <si>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</si>
  <si>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</si>
  <si>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</si>
  <si>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</si>
  <si>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</si>
  <si>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</si>
  <si>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</si>
  <si>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</si>
  <si>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</si>
  <si>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</si>
  <si>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</si>
  <si>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</si>
  <si>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</si>
  <si>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</si>
  <si>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</si>
  <si>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</si>
  <si>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</si>
  <si>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</si>
  <si>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</si>
  <si>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</si>
  <si>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</si>
  <si>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</si>
  <si>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</si>
  <si>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</si>
  <si>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</si>
  <si>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</si>
  <si>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</si>
  <si>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</si>
  <si>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</si>
  <si>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</si>
  <si>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</si>
  <si>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</si>
  <si>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</si>
  <si>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</si>
  <si>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</si>
  <si>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</si>
  <si>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</si>
  <si>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</si>
  <si>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</si>
  <si>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</si>
  <si>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</si>
  <si>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</si>
  <si>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</si>
  <si>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</si>
  <si>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</si>
  <si>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</si>
  <si>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</si>
  <si>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</si>
  <si>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</si>
  <si>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</si>
  <si>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</si>
  <si>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</si>
  <si>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</si>
  <si>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</si>
  <si>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</si>
  <si>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</si>
  <si>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</si>
  <si>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</si>
  <si>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</si>
  <si>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</si>
  <si>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</si>
  <si>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</si>
  <si>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</si>
  <si>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</si>
  <si>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</si>
  <si>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</si>
  <si>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</si>
  <si>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</si>
  <si>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</si>
  <si>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</si>
  <si>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</si>
  <si>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</si>
  <si>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</si>
  <si>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</si>
  <si>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</si>
  <si>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</si>
  <si>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</si>
  <si>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</si>
  <si>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</si>
  <si>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</si>
  <si>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</si>
  <si>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</si>
  <si>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</si>
  <si>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</si>
  <si>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</si>
  <si>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</si>
  <si>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</si>
  <si>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</si>
  <si>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</si>
  <si>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</si>
  <si>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</si>
  <si>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</si>
  <si>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</si>
  <si>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</si>
  <si>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</si>
  <si>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</si>
  <si>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</si>
  <si>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</si>
  <si>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</si>
  <si>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</si>
  <si>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</si>
  <si>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</si>
  <si>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</si>
  <si>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</si>
  <si>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</si>
  <si>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</si>
  <si>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</si>
  <si>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</si>
  <si>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</si>
  <si>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</si>
  <si>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</si>
  <si>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</si>
  <si>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</si>
  <si>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</si>
  <si>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</si>
  <si>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</si>
  <si>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</si>
  <si>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</si>
  <si>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</si>
  <si>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</si>
  <si>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</si>
  <si>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</si>
  <si>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</si>
  <si>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</si>
  <si>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</si>
  <si>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</si>
  <si>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</si>
  <si>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</si>
  <si>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</si>
  <si>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</si>
  <si>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</si>
  <si>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</si>
  <si>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</si>
  <si>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</si>
  <si>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</si>
  <si>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</si>
  <si>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</si>
  <si>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</si>
  <si>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</si>
  <si>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</si>
  <si>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</si>
  <si>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</si>
  <si>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</si>
  <si>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</si>
  <si>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</si>
  <si>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</si>
  <si>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</si>
  <si>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</si>
  <si>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</si>
  <si>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</si>
  <si>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</si>
  <si>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</si>
  <si>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</si>
  <si>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</si>
  <si>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</si>
  <si>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</si>
  <si>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</si>
  <si>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</si>
  <si>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</si>
  <si>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</si>
  <si>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</si>
  <si>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</si>
  <si>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</si>
  <si>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</si>
  <si>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</si>
  <si>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</si>
  <si>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</si>
  <si>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</si>
  <si>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</si>
  <si>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</si>
  <si>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</si>
  <si>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</si>
  <si>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</si>
  <si>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</si>
  <si>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</si>
  <si>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</si>
  <si>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</si>
  <si>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</si>
  <si>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</si>
  <si>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</si>
  <si>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</si>
  <si>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</si>
  <si>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</si>
  <si>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</si>
  <si>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</si>
  <si>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</si>
  <si>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</si>
  <si>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</si>
  <si>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</si>
  <si>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</si>
  <si>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</si>
  <si>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</si>
  <si>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</si>
  <si>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</si>
  <si>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</si>
  <si>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</si>
  <si>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</si>
  <si>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</si>
  <si>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</si>
  <si>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</si>
  <si>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</si>
  <si>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</si>
  <si>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</si>
  <si>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</si>
  <si>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</si>
  <si>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</si>
  <si>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</si>
  <si>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</si>
  <si>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</si>
  <si>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</si>
  <si>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</si>
  <si>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</si>
  <si>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</si>
  <si>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</si>
  <si>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</si>
  <si>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</si>
  <si>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</si>
  <si>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</si>
  <si>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</si>
  <si>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</si>
  <si>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</si>
  <si>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</si>
  <si>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</si>
  <si>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</si>
  <si>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</si>
  <si>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</si>
  <si>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</si>
  <si>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</si>
  <si>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</si>
  <si>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</si>
  <si>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</si>
  <si>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</si>
  <si>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</si>
  <si>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</si>
  <si>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</si>
  <si>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</si>
  <si>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</si>
  <si>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</si>
  <si>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</si>
  <si>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</si>
  <si>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</si>
  <si>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</si>
  <si>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</si>
  <si>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</si>
  <si>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</si>
  <si>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</si>
  <si>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</si>
  <si>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</si>
  <si>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</si>
  <si>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</si>
  <si>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</si>
  <si>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</si>
  <si>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</si>
  <si>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</si>
  <si>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</si>
  <si>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</si>
  <si>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</si>
  <si>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</si>
  <si>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</si>
  <si>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</si>
  <si>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</si>
  <si>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</si>
  <si>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</si>
  <si>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</si>
  <si>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</si>
  <si>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</si>
  <si>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</si>
  <si>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</si>
  <si>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</si>
  <si>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</si>
  <si>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</si>
  <si>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</si>
  <si>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</si>
  <si>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</si>
  <si>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</si>
  <si>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</si>
  <si>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</si>
  <si>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</si>
  <si>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</si>
  <si>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</si>
  <si>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</si>
  <si>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</si>
  <si>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</si>
  <si>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</si>
  <si>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</si>
  <si>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</si>
  <si>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</si>
  <si>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</si>
  <si>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</si>
  <si>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</si>
  <si>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</si>
  <si>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</si>
  <si>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</si>
  <si>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</si>
  <si>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</si>
  <si>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</si>
  <si>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</si>
  <si>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</si>
  <si>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</si>
  <si>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</si>
  <si>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</si>
  <si>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</si>
  <si>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</si>
  <si>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</si>
  <si>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</si>
  <si>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</si>
  <si>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</si>
  <si>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</si>
  <si>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</si>
  <si>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</si>
  <si>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</si>
  <si>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</si>
  <si>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</si>
  <si>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</si>
  <si>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</si>
  <si>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</si>
  <si>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</si>
  <si>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</si>
  <si>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</si>
  <si>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</si>
  <si>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</si>
  <si>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</si>
  <si>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</si>
  <si>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</si>
  <si>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</si>
  <si>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</si>
  <si>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</si>
  <si>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</si>
  <si>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</si>
  <si>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</si>
  <si>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</si>
  <si>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</si>
  <si>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</si>
  <si>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</si>
  <si>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</si>
  <si>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</si>
  <si>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</si>
  <si>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</si>
  <si>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</si>
  <si>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</si>
  <si>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</si>
  <si>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</si>
  <si>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</si>
  <si>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</si>
  <si>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</si>
  <si>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</si>
  <si>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</si>
  <si>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</si>
  <si>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</si>
  <si>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</si>
  <si>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</si>
  <si>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</si>
  <si>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</si>
  <si>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</si>
  <si>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</si>
  <si>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</si>
  <si>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</si>
  <si>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</si>
  <si>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</si>
  <si>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</si>
  <si>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</si>
  <si>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</si>
  <si>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</si>
  <si>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</si>
  <si>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</si>
  <si>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</si>
  <si>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</si>
  <si>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</si>
  <si>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</si>
  <si>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</si>
  <si>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</si>
  <si>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</si>
  <si>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</si>
  <si>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</si>
  <si>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</si>
  <si>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</si>
  <si>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</si>
  <si>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</si>
  <si>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</si>
  <si>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</si>
  <si>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</si>
  <si>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</si>
  <si>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</si>
  <si>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</si>
  <si>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</si>
  <si>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</si>
  <si>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</si>
  <si>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</si>
  <si>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</si>
  <si>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</si>
  <si>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</si>
  <si>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</si>
  <si>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</si>
  <si>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</si>
  <si>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</si>
  <si>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</si>
  <si>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</si>
  <si>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</si>
  <si>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</si>
  <si>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</si>
  <si>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</si>
  <si>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</si>
  <si>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</si>
  <si>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</si>
  <si>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</si>
  <si>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</si>
  <si>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</si>
  <si>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</si>
  <si>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</si>
  <si>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</si>
  <si>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</si>
  <si>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</si>
  <si>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</si>
  <si>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</si>
  <si>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</si>
  <si>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</si>
  <si>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</si>
  <si>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</si>
  <si>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</si>
  <si>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</si>
  <si>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</si>
  <si>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</si>
  <si>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</si>
  <si>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</si>
  <si>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</si>
  <si>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</si>
  <si>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</si>
  <si>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</si>
  <si>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</si>
  <si>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</si>
  <si>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</si>
  <si>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</si>
  <si>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</si>
  <si>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</si>
  <si>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</si>
  <si>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</si>
  <si>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</si>
  <si>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</si>
  <si>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</si>
  <si>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</si>
  <si>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</si>
  <si>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</si>
  <si>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</si>
  <si>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</si>
  <si>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</si>
  <si>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</si>
  <si>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</si>
  <si>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</si>
  <si>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</si>
  <si>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</si>
  <si>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</si>
  <si>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</si>
  <si>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</si>
  <si>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</si>
  <si>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</si>
  <si>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</si>
  <si>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</si>
  <si>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</si>
  <si>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</si>
  <si>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</si>
  <si>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</si>
  <si>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</si>
  <si>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</si>
  <si>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</si>
  <si>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</si>
  <si>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</si>
  <si>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</si>
  <si>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</si>
  <si>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</si>
  <si>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</si>
  <si>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</si>
  <si>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</si>
  <si>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</si>
  <si>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</si>
  <si>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</si>
  <si>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</si>
  <si>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</si>
  <si>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</si>
  <si>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</si>
  <si>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</si>
  <si>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</si>
  <si>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</si>
  <si>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</si>
  <si>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</si>
  <si>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</si>
  <si>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</si>
  <si>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</si>
  <si>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</si>
  <si>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</si>
  <si>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</si>
  <si>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</si>
  <si>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</si>
  <si>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</si>
  <si>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</si>
  <si>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</si>
  <si>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</si>
  <si>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</si>
  <si>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</si>
  <si>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</si>
  <si>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</si>
  <si>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</si>
  <si>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</si>
  <si>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</si>
  <si>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</si>
  <si>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</si>
  <si>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</si>
  <si>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</si>
  <si>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</si>
  <si>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</si>
  <si>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</si>
  <si>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</si>
  <si>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</si>
  <si>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</si>
  <si>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</si>
  <si>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</si>
  <si>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</si>
  <si>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</si>
  <si>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</si>
  <si>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</si>
  <si>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</si>
  <si>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</si>
  <si>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</si>
  <si>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</si>
  <si>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</si>
  <si>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</si>
  <si>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</si>
  <si>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</si>
  <si>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</si>
  <si>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</si>
  <si>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</si>
  <si>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</si>
  <si>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</si>
  <si>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</si>
  <si>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</si>
  <si>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</si>
  <si>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</si>
  <si>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</si>
  <si>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</si>
  <si>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</si>
  <si>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</si>
  <si>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</si>
  <si>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</si>
  <si>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</si>
  <si>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</si>
  <si>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</si>
  <si>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</si>
  <si>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</si>
  <si>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</si>
  <si>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</si>
  <si>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</si>
  <si>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</si>
  <si>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</si>
  <si>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</si>
  <si>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</si>
  <si>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</si>
  <si>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</si>
  <si>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</si>
  <si>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</si>
  <si>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</si>
  <si>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</si>
  <si>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</si>
  <si>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</si>
  <si>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</si>
  <si>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</si>
  <si>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</si>
  <si>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</si>
  <si>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</si>
  <si>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</si>
  <si>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</si>
  <si>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</si>
  <si>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</si>
  <si>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</si>
  <si>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</si>
  <si>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</si>
  <si>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</si>
  <si>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</si>
  <si>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</si>
  <si>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</si>
  <si>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</si>
  <si>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</si>
  <si>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</si>
  <si>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</si>
  <si>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</si>
  <si>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</si>
  <si>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</si>
  <si>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</si>
  <si>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</si>
  <si>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</si>
  <si>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</si>
  <si>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</si>
  <si>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</si>
  <si>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</si>
  <si>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</si>
  <si>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</si>
  <si>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</si>
  <si>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</si>
  <si>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</si>
  <si>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</si>
  <si>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</si>
  <si>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</si>
  <si>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</si>
  <si>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</si>
  <si>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</si>
  <si>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</si>
  <si>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</si>
  <si>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</si>
  <si>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</si>
  <si>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</si>
  <si>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</si>
  <si>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</si>
  <si>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</si>
  <si>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</si>
  <si>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</si>
  <si>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</si>
  <si>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</si>
  <si>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</si>
  <si>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</si>
  <si>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</si>
  <si>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</si>
  <si>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</si>
  <si>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</si>
  <si>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</si>
  <si>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</si>
  <si>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</si>
  <si>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</si>
  <si>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</si>
  <si>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</si>
  <si>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</si>
  <si>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</si>
  <si>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</si>
  <si>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</si>
  <si>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</si>
  <si>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</si>
  <si>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</si>
  <si>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</si>
  <si>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</si>
  <si>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</si>
  <si>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</si>
  <si>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</si>
  <si>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</si>
  <si>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</si>
  <si>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</si>
  <si>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</si>
  <si>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</si>
  <si>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</si>
  <si>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</si>
  <si>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</si>
  <si>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</si>
  <si>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</si>
  <si>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</si>
  <si>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</si>
  <si>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</si>
  <si>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</si>
  <si>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</si>
  <si>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</si>
  <si>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</si>
  <si>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</si>
  <si>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</si>
  <si>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</si>
  <si>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</si>
  <si>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</si>
  <si>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</si>
  <si>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</si>
  <si>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</si>
  <si>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</si>
  <si>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</si>
  <si>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</si>
  <si>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</si>
  <si>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</si>
  <si>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</si>
  <si>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</si>
  <si>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</si>
  <si>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</si>
  <si>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</si>
  <si>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</si>
  <si>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</si>
  <si>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</si>
  <si>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</si>
  <si>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</si>
  <si>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</si>
  <si>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</si>
  <si>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</si>
  <si>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</si>
  <si>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</si>
  <si>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</si>
  <si>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</si>
  <si>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</si>
  <si>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</si>
  <si>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</si>
  <si>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</si>
  <si>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</si>
  <si>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</si>
  <si>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</si>
  <si>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</si>
  <si>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</si>
  <si>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</si>
  <si>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</si>
  <si>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</si>
  <si>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</si>
  <si>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</si>
  <si>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</si>
  <si>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</si>
  <si>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</si>
  <si>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</si>
  <si>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</si>
  <si>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</si>
  <si>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</si>
  <si>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</si>
  <si>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</si>
  <si>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</si>
  <si>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</si>
  <si>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</si>
  <si>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</si>
  <si>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</si>
  <si>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</si>
  <si>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</si>
  <si>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</si>
  <si>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</si>
  <si>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</si>
  <si>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</si>
  <si>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</si>
  <si>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</si>
  <si>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</si>
  <si>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</si>
  <si>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</si>
  <si>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</si>
  <si>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</si>
  <si>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</si>
  <si>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</si>
  <si>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</si>
  <si>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</si>
  <si>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</si>
  <si>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</si>
  <si>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</si>
  <si>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</si>
  <si>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</si>
  <si>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</si>
  <si>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</si>
  <si>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</si>
  <si>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</si>
  <si>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</si>
  <si>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</si>
  <si>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</si>
  <si>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</si>
  <si>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</si>
  <si>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</si>
  <si>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</si>
  <si>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</si>
  <si>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</si>
  <si>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</si>
  <si>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</si>
  <si>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</si>
  <si>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</si>
  <si>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</si>
  <si>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</si>
  <si>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</si>
  <si>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</si>
  <si>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</si>
  <si>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</si>
  <si>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</si>
  <si>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</si>
  <si>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</si>
  <si>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</si>
  <si>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</si>
  <si>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</si>
  <si>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</si>
  <si>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</si>
  <si>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</si>
  <si>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</si>
  <si>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</si>
  <si>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</si>
  <si>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</si>
  <si>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</si>
  <si>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</si>
  <si>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</si>
  <si>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</si>
  <si>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</si>
  <si>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</si>
  <si>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</si>
  <si>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</si>
  <si>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</si>
  <si>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</si>
  <si>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</si>
  <si>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</si>
  <si>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</si>
  <si>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</si>
  <si>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</si>
  <si>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</si>
  <si>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</si>
  <si>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</si>
  <si>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</si>
  <si>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</si>
  <si>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</si>
  <si>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</si>
  <si>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</si>
  <si>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</si>
  <si>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</si>
  <si>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</si>
  <si>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</si>
  <si>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</si>
  <si>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</si>
  <si>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</si>
  <si>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</si>
  <si>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</si>
  <si>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</si>
  <si>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</si>
  <si>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</si>
  <si>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</si>
  <si>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</si>
  <si>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</si>
  <si>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</si>
  <si>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</si>
  <si>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</si>
  <si>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</si>
  <si>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</si>
  <si>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</si>
  <si>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</si>
  <si>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</si>
  <si>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</si>
  <si>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</si>
  <si>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</si>
  <si>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</si>
  <si>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</si>
  <si>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</si>
  <si>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</si>
  <si>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</si>
  <si>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</si>
  <si>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</si>
  <si>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</si>
  <si>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</si>
  <si>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</si>
  <si>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</si>
  <si>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</si>
  <si>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</si>
  <si>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</si>
  <si>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</si>
  <si>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</si>
  <si>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</si>
  <si>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</si>
  <si>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</si>
  <si>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</si>
  <si>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</si>
  <si>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</si>
  <si>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</si>
  <si>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</si>
  <si>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</si>
  <si>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</si>
  <si>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</si>
  <si>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</si>
  <si>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</si>
  <si>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</si>
  <si>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</si>
  <si>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</si>
  <si>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</si>
  <si>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</si>
  <si>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</si>
  <si>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</si>
  <si>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</si>
  <si>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</si>
  <si>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</si>
  <si>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</si>
  <si>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</si>
  <si>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</si>
  <si>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</si>
  <si>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</si>
  <si>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</si>
  <si>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</si>
  <si>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</si>
  <si>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</si>
  <si>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</si>
  <si>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</si>
  <si>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</si>
  <si>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</si>
  <si>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</si>
  <si>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</si>
  <si>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</si>
  <si>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</si>
  <si>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</si>
  <si>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</si>
  <si>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</si>
  <si>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</si>
  <si>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</si>
  <si>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</si>
  <si>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</si>
  <si>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</si>
  <si>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</si>
  <si>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</si>
  <si>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</si>
  <si>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</si>
  <si>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</si>
  <si>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</si>
  <si>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</si>
  <si>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</si>
  <si>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</si>
  <si>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</si>
  <si>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</si>
  <si>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</si>
  <si>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</si>
  <si>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</si>
  <si>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</si>
  <si>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</si>
  <si>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</si>
  <si>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</si>
  <si>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</si>
  <si>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</si>
  <si>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</si>
  <si>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</si>
  <si>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</si>
  <si>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</si>
  <si>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</si>
  <si>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</si>
  <si>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</si>
  <si>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</si>
  <si>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</si>
  <si>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</si>
  <si>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</si>
  <si>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</si>
  <si>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</si>
  <si>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</si>
  <si>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</si>
  <si>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</si>
  <si>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</si>
  <si>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</si>
  <si>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</si>
  <si>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</si>
  <si>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</si>
  <si>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</si>
  <si>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</si>
  <si>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</si>
  <si>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</si>
  <si>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</si>
  <si>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</si>
  <si>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</si>
  <si>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</si>
  <si>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</si>
  <si>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</si>
  <si>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</si>
  <si>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</si>
  <si>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</si>
  <si>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</si>
  <si>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</si>
  <si>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</si>
  <si>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</si>
  <si>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</si>
  <si>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</si>
  <si>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</si>
  <si>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</si>
  <si>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</si>
  <si>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</si>
  <si>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</si>
  <si>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</si>
  <si>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</si>
  <si>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</si>
  <si>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</si>
  <si>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</si>
  <si>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</si>
  <si>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</si>
  <si>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</si>
  <si>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</si>
  <si>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</si>
  <si>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</si>
  <si>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</si>
  <si>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</si>
  <si>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</si>
  <si>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</si>
  <si>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</si>
  <si>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</si>
  <si>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</si>
  <si>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</si>
  <si>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</si>
  <si>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</si>
  <si>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</si>
  <si>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</si>
  <si>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</si>
  <si>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</si>
  <si>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</si>
  <si>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</si>
  <si>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</si>
  <si>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</si>
  <si>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</si>
  <si>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</si>
  <si>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</si>
  <si>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</si>
  <si>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</si>
  <si>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</si>
  <si>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</si>
  <si>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</si>
  <si>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</si>
  <si>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</si>
  <si>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</si>
  <si>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</si>
  <si>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</si>
  <si>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</si>
  <si>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</si>
  <si>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</si>
  <si>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</si>
  <si>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</si>
  <si>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</si>
  <si>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</si>
  <si>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</si>
  <si>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</si>
  <si>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</si>
  <si>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</si>
  <si>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</si>
  <si>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</si>
  <si>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</si>
  <si>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</si>
  <si>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</si>
  <si>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</si>
  <si>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</si>
  <si>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</si>
  <si>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</si>
  <si>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</si>
  <si>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</si>
  <si>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</si>
  <si>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</si>
  <si>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</si>
  <si>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</si>
  <si>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</si>
  <si>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</si>
  <si>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</si>
  <si>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</si>
  <si>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</si>
  <si>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</si>
  <si>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</si>
  <si>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</si>
  <si>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</si>
  <si>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</si>
  <si>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</si>
  <si>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</si>
  <si>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</si>
  <si>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</si>
  <si>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</si>
  <si>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</si>
  <si>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</si>
  <si>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</si>
  <si>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</si>
  <si>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</si>
  <si>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</si>
  <si>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</si>
  <si>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</si>
  <si>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</si>
  <si>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</si>
  <si>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</si>
  <si>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</si>
  <si>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</si>
  <si>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</si>
  <si>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</si>
  <si>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</si>
  <si>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</si>
  <si>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</si>
  <si>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</si>
  <si>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</si>
  <si>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</si>
  <si>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</si>
  <si>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</si>
  <si>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</si>
  <si>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</si>
  <si>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</si>
  <si>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</si>
  <si>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</si>
  <si>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</si>
  <si>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</si>
  <si>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</si>
  <si>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</si>
  <si>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</si>
  <si>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</si>
  <si>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</si>
  <si>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</si>
  <si>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</si>
  <si>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</si>
  <si>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</si>
  <si>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</si>
  <si>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</si>
  <si>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</si>
  <si>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</si>
  <si>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</si>
  <si>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</si>
  <si>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</si>
  <si>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</si>
  <si>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</si>
  <si>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</si>
  <si>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</si>
  <si>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</si>
  <si>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</si>
  <si>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</si>
  <si>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</si>
  <si>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</si>
  <si>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</si>
  <si>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</si>
  <si>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</si>
  <si>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</si>
  <si>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</si>
  <si>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</si>
  <si>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</si>
  <si>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</si>
  <si>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</si>
  <si>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</si>
  <si>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</si>
  <si>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</si>
  <si>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</si>
  <si>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</si>
  <si>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</si>
  <si>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</si>
  <si>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</si>
  <si>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</si>
  <si>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</si>
  <si>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</si>
  <si>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</si>
  <si>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</si>
  <si>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</si>
  <si>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</si>
  <si>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</si>
  <si>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</si>
  <si>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</si>
  <si>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</si>
  <si>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</si>
  <si>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</si>
  <si>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</si>
  <si>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</si>
  <si>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</si>
  <si>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</si>
  <si>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</si>
  <si>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</si>
  <si>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</si>
  <si>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</si>
  <si>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</si>
  <si>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</si>
  <si>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</si>
  <si>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</si>
  <si>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</si>
  <si>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</si>
  <si>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</si>
  <si>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</si>
  <si>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</si>
  <si>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</si>
  <si>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</si>
  <si>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</si>
  <si>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</si>
  <si>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</si>
  <si>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</si>
  <si>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</si>
  <si>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</si>
  <si>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</si>
  <si>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</si>
  <si>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</si>
  <si>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</si>
  <si>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</si>
  <si>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</si>
  <si>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</si>
  <si>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</si>
  <si>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</si>
  <si>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</si>
  <si>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</si>
  <si>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</si>
  <si>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</si>
  <si>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</si>
  <si>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</si>
  <si>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</si>
  <si>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</si>
  <si>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</si>
  <si>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</si>
  <si>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</si>
  <si>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</si>
  <si>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</si>
  <si>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</si>
  <si>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</si>
  <si>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</si>
  <si>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</si>
  <si>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</si>
  <si>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</si>
  <si>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</si>
  <si>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</si>
  <si>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</si>
  <si>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</si>
  <si>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</si>
  <si>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</si>
  <si>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</si>
  <si>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</si>
  <si>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</si>
  <si>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</si>
  <si>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</si>
  <si>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</si>
  <si>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</si>
  <si>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</si>
  <si>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</si>
  <si>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</si>
  <si>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</si>
  <si>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</si>
  <si>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</si>
  <si>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</si>
  <si>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</si>
  <si>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</si>
  <si>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</si>
  <si>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</si>
  <si>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</si>
  <si>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</si>
  <si>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</si>
  <si>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</si>
  <si>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</si>
  <si>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</si>
  <si>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</si>
  <si>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</si>
  <si>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</si>
  <si>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</si>
  <si>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</si>
  <si>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</si>
  <si>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</si>
  <si>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</si>
  <si>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</si>
  <si>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</si>
  <si>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</si>
  <si>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</si>
  <si>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</si>
  <si>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</si>
  <si>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</si>
  <si>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</si>
  <si>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</si>
  <si>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</si>
  <si>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</si>
  <si>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</si>
  <si>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</si>
  <si>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</si>
  <si>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</si>
  <si>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</si>
  <si>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</si>
  <si>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</si>
  <si>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</si>
  <si>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</si>
  <si>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</si>
  <si>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</si>
  <si>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</si>
  <si>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</si>
  <si>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</si>
  <si>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</si>
  <si>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</si>
  <si>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</si>
  <si>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</si>
  <si>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</si>
  <si>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</si>
  <si>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</si>
  <si>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</si>
  <si>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</si>
  <si>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</si>
  <si>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</si>
  <si>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</si>
  <si>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</si>
  <si>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</si>
  <si>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</si>
  <si>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</si>
  <si>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</si>
  <si>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</si>
  <si>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</si>
  <si>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</si>
  <si>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</si>
  <si>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</si>
  <si>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</si>
  <si>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</si>
  <si>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</si>
  <si>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</si>
  <si>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</si>
  <si>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</si>
  <si>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</si>
  <si>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</si>
  <si>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</si>
  <si>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</si>
  <si>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</si>
  <si>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</si>
  <si>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</si>
  <si>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</si>
  <si>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</si>
  <si>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</si>
  <si>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</si>
  <si>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</si>
  <si>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</si>
  <si>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</si>
  <si>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</si>
  <si>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</si>
  <si>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</si>
  <si>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</si>
  <si>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</si>
  <si>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</si>
  <si>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</si>
  <si>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</si>
  <si>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</si>
  <si>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</si>
  <si>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</si>
  <si>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</si>
  <si>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</si>
  <si>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</si>
  <si>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</si>
  <si>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</si>
  <si>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</si>
  <si>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</si>
  <si>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</si>
  <si>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</si>
  <si>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</si>
  <si>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</si>
  <si>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</si>
  <si>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</si>
  <si>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</si>
  <si>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</si>
  <si>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</si>
  <si>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</si>
  <si>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</si>
  <si>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</si>
  <si>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</si>
  <si>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</si>
  <si>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</si>
  <si>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</si>
  <si>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</si>
  <si>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</si>
  <si>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</si>
  <si>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</si>
  <si>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</si>
  <si>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</si>
  <si>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</si>
  <si>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</si>
  <si>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</si>
  <si>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</si>
  <si>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</si>
  <si>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</si>
  <si>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</si>
  <si>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</si>
  <si>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</si>
  <si>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</si>
  <si>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</si>
  <si>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</si>
  <si>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</si>
  <si>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</si>
  <si>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</si>
  <si>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</si>
  <si>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</si>
  <si>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</si>
  <si>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</si>
  <si>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</si>
  <si>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</si>
  <si>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</si>
  <si>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</si>
  <si>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</si>
  <si>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</si>
  <si>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</si>
  <si>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</si>
  <si>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</si>
  <si>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</si>
  <si>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</si>
  <si>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</si>
  <si>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</si>
  <si>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</si>
  <si>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</si>
  <si>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</si>
  <si>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</si>
  <si>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</si>
  <si>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</si>
  <si>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</si>
  <si>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</si>
  <si>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</si>
  <si>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</si>
  <si>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</si>
  <si>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</si>
  <si>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</si>
  <si>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</si>
  <si>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</si>
  <si>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</si>
  <si>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</si>
  <si>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</si>
  <si>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</si>
  <si>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</si>
  <si>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</si>
  <si>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</si>
  <si>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</si>
  <si>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</si>
  <si>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</si>
  <si>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</si>
  <si>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</si>
  <si>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</si>
  <si>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</si>
  <si>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</si>
  <si>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</si>
  <si>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</si>
  <si>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</si>
  <si>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</si>
  <si>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</si>
  <si>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</si>
  <si>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</si>
  <si>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</si>
  <si>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</si>
  <si>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</si>
  <si>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</si>
  <si>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</si>
  <si>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</si>
  <si>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</si>
  <si>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</si>
  <si>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</si>
  <si>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</si>
  <si>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</si>
  <si>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</si>
  <si>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</si>
  <si>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</si>
  <si>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</si>
  <si>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</si>
  <si>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</si>
  <si>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</si>
  <si>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</si>
  <si>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</si>
  <si>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</si>
  <si>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</si>
  <si>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</si>
  <si>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</si>
  <si>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</si>
  <si>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</si>
  <si>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</si>
  <si>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</si>
  <si>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</si>
  <si>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</si>
  <si>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</si>
  <si>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</si>
  <si>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</si>
  <si>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</si>
  <si>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</si>
  <si>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</si>
  <si>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</si>
  <si>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</si>
  <si>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</si>
  <si>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</si>
  <si>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</si>
  <si>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</si>
  <si>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</si>
  <si>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</si>
  <si>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</si>
  <si>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</si>
  <si>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</si>
  <si>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</si>
  <si>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</si>
  <si>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</si>
  <si>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</si>
  <si>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</si>
  <si>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</si>
  <si>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</si>
  <si>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</si>
  <si>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</si>
  <si>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</si>
  <si>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</si>
  <si>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</si>
  <si>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</si>
  <si>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</si>
  <si>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</si>
  <si>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</si>
  <si>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</si>
  <si>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</si>
  <si>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</si>
  <si>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</si>
  <si>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</si>
  <si>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</si>
  <si>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</si>
  <si>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</si>
  <si>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</si>
  <si>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</si>
  <si>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</si>
  <si>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</si>
  <si>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</si>
  <si>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</si>
  <si>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</si>
  <si>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</si>
  <si>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</si>
  <si>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</si>
  <si>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</si>
  <si>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</si>
  <si>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</si>
  <si>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</si>
  <si>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</si>
  <si>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</si>
  <si>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</si>
  <si>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</si>
  <si>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</si>
  <si>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</si>
  <si>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</si>
  <si>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</si>
  <si>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</si>
  <si>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</si>
  <si>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</si>
  <si>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</si>
  <si>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</si>
  <si>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</si>
  <si>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</si>
  <si>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</si>
  <si>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</si>
  <si>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</si>
  <si>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</si>
  <si>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</si>
  <si>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</si>
  <si>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</si>
  <si>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</si>
  <si>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</si>
  <si>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</si>
  <si>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</si>
  <si>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</si>
  <si>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</si>
  <si>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</si>
  <si>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</si>
  <si>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</si>
  <si>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</si>
  <si>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</si>
  <si>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</si>
  <si>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</si>
  <si>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</si>
  <si>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</si>
  <si>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</si>
  <si>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</si>
  <si>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</si>
  <si>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</si>
  <si>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</si>
  <si>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</si>
  <si>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</si>
  <si>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</si>
  <si>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</si>
  <si>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</si>
  <si>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</si>
  <si>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</si>
  <si>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</si>
  <si>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</si>
  <si>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</si>
  <si>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</si>
  <si>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</si>
  <si>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</si>
  <si>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</si>
  <si>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</si>
  <si>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</si>
  <si>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</si>
  <si>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</si>
  <si>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</si>
  <si>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</si>
  <si>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</si>
  <si>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</si>
  <si>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</si>
  <si>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</si>
  <si>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</si>
  <si>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</si>
  <si>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</si>
  <si>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</si>
  <si>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</si>
  <si>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</si>
  <si>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</si>
  <si>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</si>
  <si>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</si>
  <si>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</si>
  <si>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</si>
  <si>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</si>
  <si>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</si>
  <si>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</si>
  <si>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</si>
  <si>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</si>
  <si>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</si>
  <si>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</si>
  <si>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</si>
  <si>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</si>
  <si>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</si>
  <si>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</si>
  <si>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</si>
  <si>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</si>
  <si>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</si>
  <si>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</si>
  <si>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</si>
  <si>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</si>
  <si>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</si>
  <si>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</si>
  <si>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</si>
  <si>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</si>
  <si>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</si>
  <si>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</si>
  <si>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</si>
  <si>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</si>
  <si>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</si>
  <si>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</si>
  <si>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</si>
  <si>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</si>
  <si>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</si>
  <si>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</si>
  <si>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</si>
  <si>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</si>
  <si>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</si>
  <si>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</si>
  <si>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</si>
  <si>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</si>
  <si>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</si>
  <si>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</si>
  <si>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</si>
  <si>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</si>
  <si>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</si>
  <si>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</si>
  <si>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</si>
  <si>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</si>
  <si>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</si>
  <si>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</si>
  <si>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</si>
  <si>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</si>
  <si>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</si>
  <si>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</si>
  <si>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</si>
  <si>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</si>
  <si>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</si>
  <si>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</si>
  <si>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</si>
  <si>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</si>
  <si>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</si>
  <si>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</si>
  <si>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</si>
  <si>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</si>
  <si>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</si>
  <si>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</si>
  <si>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</si>
  <si>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</si>
  <si>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</si>
  <si>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</si>
  <si>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</si>
  <si>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</si>
  <si>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</si>
  <si>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</si>
  <si>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</si>
  <si>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</si>
  <si>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</si>
  <si>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</si>
  <si>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</si>
  <si>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</si>
  <si>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</si>
  <si>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</si>
  <si>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</si>
  <si>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</si>
  <si>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</si>
  <si>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</si>
  <si>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</si>
  <si>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</si>
  <si>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</si>
  <si>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</si>
  <si>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</si>
  <si>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</si>
  <si>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</si>
  <si>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</si>
  <si>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</si>
  <si>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</si>
  <si>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</si>
  <si>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</si>
  <si>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</si>
  <si>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</si>
  <si>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</si>
  <si>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</si>
  <si>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</si>
  <si>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</si>
  <si>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</si>
  <si>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</si>
  <si>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</si>
  <si>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</si>
  <si>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</si>
  <si>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</si>
  <si>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</si>
  <si>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</si>
  <si>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</si>
  <si>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</si>
  <si>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</si>
  <si>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</si>
  <si>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</si>
  <si>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</si>
  <si>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</si>
  <si>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</si>
  <si>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</si>
  <si>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</si>
  <si>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</si>
  <si>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</si>
  <si>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</si>
  <si>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</si>
  <si>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</si>
  <si>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</si>
  <si>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</si>
  <si>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</si>
  <si>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</si>
  <si>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</si>
  <si>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</si>
  <si>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</si>
  <si>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</si>
  <si>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</si>
  <si>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</si>
  <si>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</si>
  <si>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</si>
  <si>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</si>
  <si>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</si>
  <si>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</si>
  <si>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</si>
  <si>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</si>
  <si>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</si>
  <si>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</si>
  <si>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</si>
  <si>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</si>
  <si>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</si>
  <si>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</si>
  <si>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</si>
  <si>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</si>
  <si>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</si>
  <si>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</si>
  <si>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</si>
  <si>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</si>
  <si>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</si>
  <si>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</si>
  <si>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</si>
  <si>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</si>
  <si>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</si>
  <si>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</si>
  <si>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</si>
  <si>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</si>
  <si>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</si>
  <si>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</si>
  <si>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</si>
  <si>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</si>
  <si>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</si>
  <si>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</si>
  <si>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</si>
  <si>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</si>
  <si>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</si>
  <si>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</si>
  <si>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</si>
  <si>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</si>
  <si>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</si>
  <si>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</si>
  <si>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</si>
  <si>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</si>
  <si>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</si>
  <si>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</si>
  <si>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</si>
  <si>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</si>
  <si>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</si>
  <si>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</si>
  <si>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</si>
  <si>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</si>
  <si>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</si>
  <si>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</si>
  <si>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</si>
  <si>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</si>
  <si>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</si>
  <si>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</si>
  <si>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</si>
  <si>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</si>
  <si>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</si>
  <si>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</si>
  <si>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</si>
  <si>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</si>
  <si>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</si>
  <si>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</si>
  <si>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</si>
  <si>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</si>
  <si>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</si>
  <si>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</si>
  <si>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</si>
  <si>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</si>
  <si>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</si>
  <si>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</si>
  <si>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</si>
  <si>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</si>
  <si>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</si>
  <si>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</si>
  <si>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</si>
  <si>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</si>
  <si>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</si>
  <si>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</si>
  <si>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</si>
  <si>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</si>
  <si>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</si>
  <si>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</si>
  <si>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</si>
  <si>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</si>
  <si>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</si>
  <si>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</si>
  <si>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</si>
  <si>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</si>
  <si>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</si>
  <si>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</si>
  <si>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</si>
  <si>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</si>
  <si>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</si>
  <si>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</si>
  <si>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</si>
  <si>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</si>
  <si>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</si>
  <si>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</si>
  <si>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</si>
  <si>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</si>
  <si>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</si>
  <si>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</si>
  <si>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</si>
  <si>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</si>
  <si>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</si>
  <si>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</si>
  <si>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</si>
  <si>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</si>
  <si>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</si>
  <si>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</si>
  <si>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</si>
  <si>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</si>
  <si>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</si>
  <si>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</si>
  <si>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</si>
  <si>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</si>
  <si>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</si>
  <si>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</si>
  <si>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</si>
  <si>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</si>
  <si>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</si>
  <si>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</si>
  <si>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</si>
  <si>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</si>
  <si>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</si>
  <si>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</si>
  <si>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</si>
  <si>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</si>
  <si>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</si>
  <si>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</si>
  <si>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</si>
  <si>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</si>
  <si>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</si>
  <si>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</si>
  <si>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</si>
  <si>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</si>
  <si>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</si>
  <si>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</si>
  <si>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</si>
  <si>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</si>
  <si>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</si>
  <si>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</si>
  <si>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</si>
  <si>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</si>
  <si>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</si>
  <si>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</si>
  <si>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</si>
  <si>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</si>
  <si>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</si>
  <si>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</si>
  <si>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</si>
  <si>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</si>
  <si>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</si>
  <si>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</si>
  <si>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</si>
  <si>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</si>
  <si>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</si>
  <si>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</si>
  <si>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</si>
  <si>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</si>
  <si>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</si>
  <si>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</si>
  <si>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</si>
  <si>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</si>
  <si>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</si>
  <si>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</si>
  <si>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</si>
  <si>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</si>
  <si>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</si>
  <si>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</si>
  <si>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</si>
  <si>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</si>
  <si>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</si>
  <si>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</si>
  <si>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</si>
  <si>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</si>
  <si>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</si>
  <si>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</si>
  <si>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</si>
  <si>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</si>
  <si>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</si>
  <si>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</si>
  <si>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</si>
  <si>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</si>
  <si>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</si>
  <si>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</si>
  <si>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</si>
  <si>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</si>
  <si>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</si>
  <si>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</si>
  <si>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</si>
  <si>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</si>
  <si>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</si>
  <si>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</si>
  <si>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</si>
  <si>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</si>
  <si>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</si>
  <si>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</si>
  <si>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</si>
  <si>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</si>
  <si>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</si>
  <si>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</si>
  <si>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</si>
  <si>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</si>
  <si>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</si>
  <si>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</si>
  <si>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</si>
  <si>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</si>
  <si>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</si>
  <si>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</si>
  <si>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</si>
  <si>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</si>
  <si>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</si>
  <si>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</si>
  <si>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</si>
  <si>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</si>
  <si>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</si>
  <si>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</si>
  <si>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</si>
  <si>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</si>
  <si>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</si>
  <si>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</si>
  <si>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</si>
  <si>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</si>
  <si>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</si>
  <si>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</si>
  <si>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</si>
  <si>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</si>
  <si>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</si>
  <si>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</si>
  <si>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</si>
  <si>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</si>
  <si>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</si>
  <si>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</si>
  <si>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</si>
  <si>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</si>
  <si>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</si>
  <si>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</si>
  <si>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</si>
  <si>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</si>
  <si>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</si>
  <si>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</si>
  <si>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</si>
  <si>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</si>
  <si>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</si>
  <si>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</si>
  <si>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</si>
  <si>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</si>
  <si>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</si>
  <si>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</si>
  <si>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</si>
  <si>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</si>
  <si>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</si>
  <si>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</si>
  <si>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</si>
  <si>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</si>
  <si>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</si>
  <si>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</si>
  <si>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</si>
  <si>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</si>
  <si>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</si>
  <si>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</si>
  <si>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</si>
  <si>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</si>
  <si>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</si>
  <si>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</si>
  <si>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</si>
  <si>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</si>
  <si>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</si>
  <si>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</si>
  <si>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</si>
  <si>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</si>
  <si>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</si>
  <si>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</si>
  <si>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</si>
  <si>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</si>
  <si>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</si>
  <si>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</si>
  <si>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</si>
  <si>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</si>
  <si>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</si>
  <si>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</si>
  <si>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</si>
  <si>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</si>
  <si>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</si>
  <si>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</si>
  <si>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</si>
  <si>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</si>
  <si>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</si>
  <si>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</si>
  <si>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</si>
  <si>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</si>
  <si>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</si>
  <si>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</si>
  <si>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</si>
  <si>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</si>
  <si>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</si>
  <si>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</si>
  <si>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</si>
  <si>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</si>
  <si>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</si>
  <si>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</si>
  <si>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</si>
  <si>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</si>
  <si>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</si>
  <si>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</si>
  <si>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</si>
  <si>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</si>
  <si>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</si>
  <si>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</si>
  <si>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</si>
  <si>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</si>
  <si>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</si>
  <si>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</si>
  <si>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</si>
  <si>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</si>
  <si>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</si>
  <si>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</si>
  <si>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</si>
  <si>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</si>
  <si>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</si>
  <si>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</si>
  <si>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</si>
  <si>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</si>
  <si>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</si>
  <si>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</si>
  <si>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</si>
  <si>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</si>
  <si>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</si>
  <si>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</si>
  <si>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</si>
  <si>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</si>
  <si>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</si>
  <si>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</si>
  <si>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</si>
  <si>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</si>
  <si>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</si>
  <si>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</si>
  <si>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</si>
  <si>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</si>
  <si>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</si>
  <si>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</si>
  <si>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</si>
  <si>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</si>
  <si>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</si>
  <si>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</si>
  <si>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</si>
  <si>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</si>
  <si>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</si>
  <si>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</si>
  <si>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</si>
  <si>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</si>
  <si>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</si>
  <si>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</si>
  <si>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</si>
  <si>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</si>
  <si>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</si>
  <si>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</si>
  <si>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</si>
  <si>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</si>
  <si>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</si>
  <si>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</si>
  <si>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</si>
  <si>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</si>
  <si>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</si>
  <si>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</si>
  <si>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</si>
  <si>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</si>
  <si>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</si>
  <si>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</si>
  <si>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</si>
  <si>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</si>
  <si>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</si>
  <si>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</si>
  <si>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</si>
  <si>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</si>
  <si>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</si>
  <si>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</si>
  <si>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</si>
  <si>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</si>
  <si>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</si>
  <si>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</si>
  <si>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</si>
  <si>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</si>
  <si>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</si>
  <si>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</si>
  <si>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</si>
  <si>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</si>
  <si>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</si>
  <si>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</si>
  <si>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</si>
  <si>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</si>
  <si>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</si>
  <si>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</si>
  <si>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</si>
  <si>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</si>
  <si>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</si>
  <si>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</si>
  <si>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</si>
  <si>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</si>
  <si>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</si>
  <si>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</si>
  <si>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</si>
  <si>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</si>
  <si>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</si>
  <si>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</si>
  <si>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</si>
  <si>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</si>
  <si>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</si>
  <si>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</si>
  <si>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</si>
  <si>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</si>
  <si>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</si>
  <si>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</si>
  <si>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</si>
  <si>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</si>
  <si>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</si>
  <si>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</si>
  <si>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</si>
  <si>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</si>
  <si>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</si>
  <si>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</si>
  <si>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</si>
  <si>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</si>
  <si>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</si>
  <si>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</si>
  <si>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</si>
  <si>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</si>
  <si>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</si>
  <si>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</si>
  <si>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</si>
  <si>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</si>
  <si>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</si>
  <si>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</si>
  <si>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</si>
  <si>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</si>
  <si>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</si>
  <si>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</si>
  <si>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</si>
  <si>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</si>
  <si>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</si>
  <si>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</si>
  <si>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</si>
  <si>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</si>
  <si>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</si>
  <si>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</si>
  <si>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</si>
  <si>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</si>
  <si>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</si>
  <si>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</si>
  <si>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</si>
  <si>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</si>
  <si>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</si>
  <si>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</si>
  <si>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</si>
  <si>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</si>
  <si>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</si>
  <si>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</si>
  <si>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</si>
  <si>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</si>
  <si>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</si>
  <si>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</si>
  <si>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</si>
  <si>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</si>
  <si>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</si>
  <si>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</si>
  <si>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</si>
  <si>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</si>
  <si>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</si>
  <si>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</si>
  <si>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</si>
  <si>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</si>
  <si>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</si>
  <si>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</si>
  <si>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</si>
  <si>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</si>
  <si>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</si>
  <si>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</si>
  <si>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</si>
  <si>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</si>
  <si>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</si>
  <si>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</si>
  <si>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</si>
  <si>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</si>
  <si>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</si>
  <si>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</si>
  <si>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</si>
  <si>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</si>
  <si>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</si>
  <si>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</si>
  <si>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</si>
  <si>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</si>
  <si>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</si>
  <si>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</si>
  <si>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</si>
  <si>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</si>
  <si>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</si>
  <si>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</si>
  <si>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</si>
  <si>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</si>
  <si>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</si>
  <si>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</si>
  <si>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</si>
  <si>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</si>
  <si>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</si>
  <si>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</si>
  <si>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</si>
  <si>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</si>
  <si>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</si>
  <si>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</si>
  <si>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</si>
  <si>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</si>
  <si>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</si>
  <si>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</si>
  <si>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</si>
  <si>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</si>
  <si>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</si>
  <si>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</si>
  <si>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</si>
  <si>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</si>
  <si>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</si>
  <si>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</si>
  <si>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</si>
  <si>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</si>
  <si>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</si>
  <si>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</si>
  <si>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</si>
  <si>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</si>
  <si>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</si>
  <si>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</si>
  <si>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</si>
  <si>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</si>
  <si>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</si>
  <si>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</si>
  <si>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</si>
  <si>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</si>
  <si>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</si>
  <si>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</si>
  <si>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</si>
  <si>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</si>
  <si>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</si>
  <si>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</si>
  <si>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</si>
  <si>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</si>
  <si>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</si>
  <si>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</si>
  <si>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</si>
  <si>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</si>
  <si>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</si>
  <si>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</si>
  <si>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</si>
  <si>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</si>
  <si>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</si>
  <si>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</si>
  <si>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</si>
  <si>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</si>
  <si>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</si>
  <si>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</si>
  <si>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</si>
  <si>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</si>
  <si>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</si>
  <si>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</si>
  <si>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</si>
  <si>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</si>
  <si>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</si>
  <si>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</si>
  <si>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</si>
  <si>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</si>
  <si>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</si>
  <si>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</si>
  <si>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</si>
  <si>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</si>
  <si>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</si>
  <si>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</si>
  <si>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</si>
  <si>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</si>
  <si>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</si>
  <si>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</si>
  <si>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</si>
  <si>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</si>
  <si>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</si>
  <si>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</si>
  <si>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</si>
  <si>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</si>
  <si>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</si>
  <si>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</si>
  <si>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</si>
  <si>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</si>
  <si>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</si>
  <si>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</si>
  <si>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</si>
  <si>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</si>
  <si>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</si>
  <si>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</si>
  <si>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</si>
  <si>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</si>
  <si>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</si>
  <si>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</si>
  <si>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</si>
  <si>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</si>
  <si>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</si>
  <si>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</si>
  <si>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</si>
  <si>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</si>
  <si>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</si>
  <si>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</si>
  <si>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</si>
  <si>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</si>
  <si>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</si>
  <si>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</si>
  <si>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</si>
  <si>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</si>
  <si>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</si>
  <si>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</si>
  <si>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</si>
  <si>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</si>
  <si>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</si>
  <si>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</si>
  <si>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</si>
  <si>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</si>
  <si>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</si>
  <si>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</si>
  <si>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</si>
  <si>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</si>
  <si>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</si>
  <si>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</si>
  <si>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</si>
  <si>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</si>
  <si>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</si>
  <si>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</si>
  <si>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</si>
  <si>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</si>
  <si>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</si>
  <si>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</si>
  <si>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</si>
  <si>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</si>
  <si>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</si>
  <si>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</si>
  <si>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</si>
  <si>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</si>
  <si>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</si>
  <si>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</si>
  <si>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</si>
  <si>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</si>
  <si>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</si>
  <si>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</si>
  <si>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</si>
  <si>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</si>
  <si>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</si>
  <si>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</si>
  <si>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</si>
  <si>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</si>
  <si>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</si>
  <si>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</si>
  <si>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</si>
  <si>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</si>
  <si>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</si>
  <si>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</si>
  <si>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</si>
  <si>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</si>
  <si>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</si>
  <si>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</si>
  <si>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</si>
  <si>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</si>
  <si>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</si>
  <si>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</si>
  <si>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</si>
  <si>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</si>
  <si>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</si>
  <si>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</si>
  <si>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</si>
  <si>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</si>
  <si>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</si>
  <si>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</si>
  <si>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</si>
  <si>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</si>
  <si>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</si>
  <si>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</si>
  <si>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</si>
  <si>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</si>
  <si>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</si>
  <si>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</si>
  <si>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</si>
  <si>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</si>
  <si>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</si>
  <si>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</si>
  <si>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</si>
  <si>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</si>
  <si>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</si>
  <si>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</si>
  <si>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</si>
  <si>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</si>
  <si>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</si>
  <si>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</si>
  <si>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</si>
  <si>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</si>
  <si>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</si>
  <si>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</si>
  <si>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</si>
  <si>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</si>
  <si>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</si>
  <si>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</si>
  <si>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</si>
  <si>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</si>
  <si>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</si>
  <si>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</si>
  <si>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</si>
  <si>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</si>
  <si>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</si>
  <si>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</si>
  <si>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</si>
  <si>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</si>
  <si>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</si>
  <si>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</si>
  <si>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</si>
  <si>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</si>
  <si>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</si>
  <si>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</si>
  <si>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</si>
  <si>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</si>
  <si>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</si>
  <si>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</si>
  <si>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</si>
  <si>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</si>
  <si>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</si>
  <si>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</si>
  <si>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</si>
  <si>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</si>
  <si>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</si>
  <si>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</si>
  <si>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</si>
  <si>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</si>
  <si>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</si>
  <si>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</si>
  <si>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</si>
  <si>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</si>
  <si>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</si>
  <si>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</si>
  <si>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</si>
  <si>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</si>
  <si>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</si>
  <si>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</si>
  <si>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</si>
  <si>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</si>
  <si>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</si>
  <si>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</si>
  <si>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</si>
  <si>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</si>
  <si>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</si>
  <si>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</si>
  <si>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</si>
  <si>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</si>
  <si>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</si>
  <si>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</si>
  <si>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</si>
  <si>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</si>
  <si>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</si>
  <si>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</si>
  <si>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</si>
  <si>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</si>
  <si>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</si>
  <si>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</si>
  <si>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</si>
  <si>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</si>
  <si>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</si>
  <si>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</si>
  <si>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</si>
  <si>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</si>
  <si>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</si>
  <si>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</si>
  <si>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</si>
  <si>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</si>
  <si>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</si>
  <si>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</si>
  <si>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</si>
  <si>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</si>
  <si>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</si>
  <si>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</si>
  <si>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</si>
  <si>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</si>
  <si>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</si>
  <si>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</si>
  <si>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</si>
  <si>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</si>
  <si>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</si>
  <si>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</si>
  <si>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</si>
  <si>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</si>
  <si>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</si>
  <si>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</si>
  <si>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</si>
  <si>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</si>
  <si>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</si>
  <si>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</si>
  <si>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</si>
  <si>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</si>
  <si>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</si>
  <si>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</si>
  <si>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</si>
  <si>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</si>
  <si>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</si>
  <si>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</si>
  <si>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</si>
  <si>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</si>
  <si>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</si>
  <si>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</si>
  <si>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</si>
  <si>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</si>
  <si>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</si>
  <si>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</si>
  <si>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</si>
  <si>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</si>
  <si>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</si>
  <si>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</si>
  <si>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</si>
  <si>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</si>
  <si>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</si>
  <si>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</si>
  <si>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</si>
  <si>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</si>
  <si>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</si>
  <si>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</si>
  <si>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</si>
  <si>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</si>
  <si>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</si>
  <si>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</si>
  <si>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</si>
  <si>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</si>
  <si>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</si>
  <si>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</si>
  <si>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</si>
  <si>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</si>
  <si>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</si>
  <si>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</si>
  <si>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</si>
  <si>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</si>
  <si>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</si>
  <si>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</si>
  <si>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</si>
  <si>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</si>
  <si>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</si>
  <si>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</si>
  <si>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</si>
  <si>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</si>
  <si>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</si>
  <si>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</si>
  <si>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</si>
  <si>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</si>
  <si>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</si>
  <si>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</si>
  <si>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</si>
  <si>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</si>
  <si>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</si>
  <si>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</si>
  <si>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</si>
  <si>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</si>
  <si>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</si>
  <si>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</si>
  <si>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</si>
  <si>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</si>
  <si>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</si>
  <si>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</si>
  <si>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</si>
  <si>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</si>
  <si>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</si>
  <si>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</si>
  <si>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</si>
  <si>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</si>
  <si>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</si>
  <si>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</si>
  <si>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</si>
  <si>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</si>
  <si>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</si>
  <si>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</si>
  <si>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</si>
  <si>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</si>
  <si>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</si>
  <si>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</si>
  <si>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</si>
  <si>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</si>
  <si>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</si>
  <si>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</si>
  <si>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</si>
  <si>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</si>
  <si>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</si>
  <si>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</si>
  <si>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</si>
  <si>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</si>
  <si>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</si>
  <si>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</si>
  <si>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</si>
  <si>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</si>
  <si>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</si>
  <si>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</si>
  <si>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</si>
  <si>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</si>
  <si>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</si>
  <si>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</si>
  <si>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</si>
  <si>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</si>
  <si>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</si>
  <si>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</si>
  <si>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</si>
  <si>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</si>
  <si>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</si>
  <si>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</si>
  <si>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</si>
  <si>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</si>
  <si>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</si>
  <si>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</si>
  <si>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</si>
  <si>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</si>
  <si>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</si>
  <si>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</si>
  <si>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</si>
  <si>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</si>
  <si>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</si>
  <si>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</si>
  <si>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</si>
  <si>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</si>
  <si>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</si>
  <si>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</si>
  <si>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</si>
  <si>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</si>
  <si>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</si>
  <si>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</si>
  <si>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</si>
  <si>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</si>
  <si>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</si>
  <si>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</si>
  <si>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</si>
  <si>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</si>
  <si>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</si>
  <si>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</si>
  <si>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</si>
  <si>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</si>
  <si>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</si>
  <si>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</si>
  <si>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</si>
  <si>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</si>
  <si>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</si>
  <si>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</si>
  <si>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</si>
  <si>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</si>
  <si>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</si>
  <si>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</si>
  <si>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</si>
  <si>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</si>
  <si>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</si>
  <si>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</si>
  <si>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</si>
  <si>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</si>
  <si>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</si>
  <si>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</si>
  <si>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</si>
  <si>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</si>
  <si>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</si>
  <si>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</si>
  <si>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</si>
  <si>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</si>
  <si>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</si>
  <si>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</si>
  <si>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</si>
  <si>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</si>
  <si>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</si>
  <si>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</si>
  <si>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</si>
  <si>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</si>
  <si>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</si>
  <si>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</si>
  <si>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</si>
  <si>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</si>
  <si>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</si>
  <si>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</si>
  <si>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</si>
  <si>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</si>
  <si>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</si>
  <si>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</si>
  <si>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</si>
  <si>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</si>
  <si>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</si>
  <si>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</si>
  <si>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</si>
  <si>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</si>
  <si>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</si>
  <si>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</si>
  <si>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</si>
  <si>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</si>
  <si>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</si>
  <si>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</si>
  <si>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</si>
  <si>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</si>
  <si>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</si>
  <si>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</si>
  <si>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</si>
  <si>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</si>
  <si>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</si>
  <si>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</si>
  <si>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</si>
  <si>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</si>
  <si>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</si>
  <si>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</si>
  <si>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</si>
  <si>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</si>
  <si>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</si>
  <si>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</si>
  <si>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</si>
  <si>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</si>
  <si>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</si>
  <si>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</si>
  <si>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</si>
  <si>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</si>
  <si>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</si>
  <si>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</si>
  <si>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</si>
  <si>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</si>
  <si>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</si>
  <si>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</si>
  <si>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</si>
  <si>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</si>
  <si>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</si>
  <si>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</si>
  <si>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</si>
  <si>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</si>
  <si>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</si>
  <si>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</si>
  <si>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</si>
  <si>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</si>
  <si>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</si>
  <si>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</si>
  <si>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</si>
  <si>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</si>
  <si>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</si>
  <si>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</si>
  <si>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</si>
  <si>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</si>
  <si>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</si>
  <si>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</si>
  <si>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</si>
  <si>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</si>
  <si>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</si>
  <si>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</si>
  <si>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</si>
  <si>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</si>
  <si>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</si>
  <si>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</si>
  <si>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</si>
  <si>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</si>
  <si>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</si>
  <si>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</si>
  <si>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</si>
  <si>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</si>
  <si>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</si>
  <si>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</si>
  <si>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</si>
  <si>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</si>
  <si>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</si>
  <si>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</si>
  <si>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</si>
  <si>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</si>
  <si>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</si>
  <si>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</si>
  <si>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</si>
  <si>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</si>
  <si>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</si>
  <si>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</si>
  <si>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</si>
  <si>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</si>
  <si>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</si>
  <si>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</si>
  <si>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</si>
  <si>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</si>
  <si>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</si>
  <si>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</si>
  <si>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</si>
  <si>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</si>
  <si>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</si>
  <si>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</si>
  <si>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</si>
  <si>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</si>
  <si>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</si>
  <si>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</si>
  <si>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</si>
  <si>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</si>
  <si>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</si>
  <si>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</si>
  <si>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</si>
  <si>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</si>
  <si>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</si>
  <si>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</si>
  <si>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</si>
  <si>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</si>
  <si>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</si>
  <si>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</si>
  <si>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</si>
  <si>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</si>
  <si>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</si>
  <si>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</si>
  <si>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</si>
  <si>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</si>
  <si>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</si>
  <si>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</si>
  <si>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</si>
  <si>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</si>
  <si>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</si>
  <si>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</si>
  <si>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</si>
  <si>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</si>
  <si>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</si>
  <si>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</si>
  <si>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</si>
  <si>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</si>
  <si>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</si>
  <si>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</si>
  <si>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</si>
  <si>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</si>
  <si>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</si>
  <si>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</si>
  <si>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</si>
  <si>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</si>
  <si>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</si>
  <si>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</si>
  <si>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</si>
  <si>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</si>
  <si>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</si>
  <si>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</si>
  <si>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</si>
  <si>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</si>
  <si>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</si>
  <si>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</si>
  <si>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</si>
  <si>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</si>
  <si>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</si>
  <si>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</si>
  <si>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</si>
  <si>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</si>
  <si>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</si>
  <si>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</si>
  <si>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</si>
  <si>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</si>
  <si>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</si>
  <si>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</si>
  <si>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</si>
  <si>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</si>
  <si>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</si>
  <si>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</si>
  <si>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</si>
  <si>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</si>
  <si>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</si>
  <si>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</si>
  <si>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</si>
  <si>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</si>
  <si>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</si>
  <si>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</si>
  <si>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</si>
  <si>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</si>
  <si>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</si>
  <si>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</si>
  <si>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</si>
  <si>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</si>
  <si>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</si>
  <si>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</si>
  <si>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</si>
  <si>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</si>
  <si>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</si>
  <si>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</si>
  <si>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</si>
  <si>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</si>
  <si>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</si>
  <si>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</si>
  <si>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</si>
  <si>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</si>
  <si>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</si>
  <si>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</si>
  <si>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</si>
  <si>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</si>
  <si>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</si>
  <si>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</si>
  <si>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</si>
  <si>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</si>
  <si>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</si>
  <si>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</si>
  <si>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</si>
  <si>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</si>
  <si>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</si>
  <si>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</si>
  <si>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</si>
  <si>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</si>
  <si>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</si>
  <si>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</si>
  <si>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</si>
  <si>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</si>
  <si>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</si>
  <si>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</si>
  <si>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</si>
  <si>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</si>
  <si>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</si>
  <si>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</si>
  <si>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</si>
  <si>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</si>
  <si>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</si>
  <si>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</si>
  <si>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</si>
  <si>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</si>
  <si>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</si>
  <si>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</si>
  <si>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</si>
  <si>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</si>
  <si>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</si>
  <si>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</si>
  <si>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</si>
  <si>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</si>
  <si>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</si>
  <si>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</si>
  <si>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</si>
  <si>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</si>
  <si>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</si>
  <si>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</si>
  <si>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</si>
  <si>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</si>
  <si>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</si>
  <si>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</si>
  <si>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</si>
  <si>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</si>
  <si>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</si>
  <si>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</si>
  <si>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</si>
  <si>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</si>
  <si>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</si>
  <si>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</si>
  <si>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</si>
  <si>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</si>
  <si>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</si>
  <si>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</si>
  <si>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</si>
  <si>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</si>
  <si>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</si>
  <si>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</si>
  <si>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</si>
  <si>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</si>
  <si>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</si>
  <si>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</si>
  <si>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</si>
  <si>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</si>
  <si>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</si>
  <si>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</si>
  <si>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</si>
  <si>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</si>
  <si>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</si>
  <si>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</si>
  <si>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</si>
  <si>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</si>
  <si>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</si>
  <si>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</si>
  <si>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</si>
  <si>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</si>
  <si>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</si>
  <si>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</si>
  <si>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</si>
  <si>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</si>
  <si>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</si>
  <si>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</si>
  <si>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</si>
  <si>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</si>
  <si>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</si>
  <si>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</si>
  <si>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</si>
  <si>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</si>
  <si>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</si>
  <si>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</si>
  <si>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</si>
  <si>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</si>
  <si>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</si>
  <si>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</si>
  <si>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</si>
  <si>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</si>
  <si>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</si>
  <si>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</si>
  <si>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</si>
  <si>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</si>
  <si>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</si>
  <si>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</si>
  <si>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</si>
  <si>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</si>
  <si>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</si>
  <si>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</si>
  <si>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</si>
  <si>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</si>
  <si>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</si>
  <si>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</si>
  <si>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</si>
  <si>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</si>
  <si>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</si>
  <si>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</si>
  <si>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</si>
  <si>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</si>
  <si>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</si>
  <si>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</si>
  <si>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</si>
  <si>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</si>
  <si>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</si>
  <si>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</si>
  <si>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</si>
  <si>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</si>
  <si>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</si>
  <si>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</si>
  <si>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</si>
  <si>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</si>
  <si>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</si>
  <si>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</si>
  <si>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</si>
  <si>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</si>
  <si>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</si>
  <si>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</si>
  <si>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</si>
  <si>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</si>
  <si>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</si>
  <si>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</si>
  <si>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</si>
  <si>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</si>
  <si>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</si>
  <si>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</si>
  <si>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</si>
  <si>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</si>
  <si>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</si>
  <si>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</si>
  <si>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</si>
  <si>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</si>
  <si>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</si>
  <si>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</si>
  <si>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</si>
  <si>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</si>
  <si>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</si>
  <si>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</si>
  <si>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</si>
  <si>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</si>
  <si>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</si>
  <si>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</si>
  <si>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</si>
  <si>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</si>
  <si>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</si>
  <si>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</si>
  <si>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</si>
  <si>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</si>
  <si>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</si>
  <si>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</si>
  <si>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</si>
  <si>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</si>
  <si>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</si>
  <si>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</si>
  <si>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</si>
  <si>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</si>
  <si>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</si>
  <si>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</si>
  <si>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</si>
  <si>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</si>
  <si>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</si>
  <si>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</si>
  <si>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</si>
  <si>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</si>
  <si>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</si>
  <si>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</si>
  <si>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</si>
  <si>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</si>
  <si>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</si>
  <si>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</si>
  <si>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</si>
  <si>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</si>
  <si>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</si>
  <si>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</si>
  <si>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</si>
  <si>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</si>
  <si>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</si>
  <si>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</si>
  <si>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</si>
  <si>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</si>
  <si>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</si>
  <si>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</si>
  <si>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</si>
  <si>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</si>
  <si>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</si>
  <si>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</si>
  <si>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</si>
  <si>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</si>
  <si>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</si>
  <si>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</si>
  <si>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</si>
  <si>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</si>
  <si>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</si>
  <si>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</si>
  <si>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</si>
  <si>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</si>
  <si>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</si>
  <si>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</si>
  <si>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</si>
  <si>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</si>
  <si>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</si>
  <si>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</si>
  <si>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</si>
  <si>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</si>
  <si>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</si>
  <si>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</si>
  <si>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</si>
  <si>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</si>
  <si>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</si>
  <si>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</si>
  <si>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</si>
  <si>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</si>
  <si>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</si>
  <si>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</si>
  <si>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</si>
  <si>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</si>
  <si>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</si>
  <si>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</si>
  <si>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</si>
  <si>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</si>
  <si>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</si>
  <si>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</si>
  <si>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</si>
  <si>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</si>
  <si>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</si>
  <si>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</si>
  <si>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</si>
  <si>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</si>
  <si>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</si>
  <si>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</si>
  <si>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</si>
  <si>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</si>
  <si>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</si>
  <si>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</si>
  <si>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</si>
  <si>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</si>
  <si>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</si>
  <si>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</si>
  <si>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</si>
  <si>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</si>
  <si>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</si>
  <si>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</si>
  <si>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</si>
  <si>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</si>
  <si>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</si>
  <si>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</si>
  <si>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</si>
  <si>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</si>
  <si>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</si>
  <si>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</si>
  <si>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</si>
  <si>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</si>
  <si>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</si>
  <si>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</si>
  <si>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</si>
  <si>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</si>
  <si>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</si>
  <si>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</si>
  <si>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</si>
  <si>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</si>
  <si>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</si>
  <si>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</si>
  <si>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</si>
  <si>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</si>
  <si>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</si>
  <si>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</si>
  <si>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</si>
  <si>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</si>
  <si>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</si>
  <si>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</si>
  <si>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</si>
  <si>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</si>
  <si>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</si>
  <si>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</si>
  <si>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</si>
  <si>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</si>
  <si>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</si>
  <si>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</si>
  <si>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</si>
  <si>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</si>
  <si>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</si>
  <si>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</si>
  <si>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</si>
  <si>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</si>
  <si>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</si>
  <si>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</si>
  <si>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</si>
  <si>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</si>
  <si>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</si>
  <si>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</si>
  <si>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</si>
  <si>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</si>
  <si>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</si>
  <si>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</si>
  <si>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</si>
  <si>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</si>
  <si>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</si>
  <si>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</si>
  <si>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</si>
  <si>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</si>
  <si>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</si>
  <si>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</si>
  <si>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</si>
  <si>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</si>
  <si>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</si>
  <si>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</si>
  <si>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</si>
  <si>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</si>
  <si>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</si>
  <si>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</si>
  <si>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</si>
  <si>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</si>
  <si>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</si>
  <si>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</si>
  <si>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</si>
  <si>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</si>
  <si>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</si>
  <si>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</si>
  <si>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</si>
  <si>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</si>
  <si>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</si>
  <si>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</si>
  <si>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</si>
  <si>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</si>
  <si>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</si>
  <si>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</si>
  <si>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</si>
  <si>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</si>
  <si>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</si>
  <si>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</si>
  <si>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</si>
  <si>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</si>
  <si>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</si>
  <si>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</si>
  <si>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</si>
  <si>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</si>
  <si>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</si>
  <si>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</si>
  <si>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</si>
  <si>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</si>
  <si>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</si>
  <si>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</si>
  <si>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</si>
  <si>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</si>
  <si>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</si>
  <si>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</si>
  <si>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</si>
  <si>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</si>
  <si>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</si>
  <si>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</si>
  <si>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</si>
  <si>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</si>
  <si>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</si>
  <si>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</si>
  <si>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</si>
  <si>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</si>
  <si>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</si>
  <si>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</si>
  <si>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</si>
  <si>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</si>
  <si>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</si>
  <si>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</si>
  <si>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</si>
  <si>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</si>
  <si>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</si>
  <si>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</si>
  <si>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</si>
  <si>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</si>
  <si>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</si>
  <si>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</si>
  <si>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</si>
  <si>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</si>
  <si>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</si>
  <si>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</si>
  <si>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</si>
  <si>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</si>
  <si>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</si>
  <si>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</si>
  <si>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</si>
  <si>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</si>
  <si>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</si>
  <si>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</si>
  <si>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</si>
  <si>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</si>
  <si>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</si>
  <si>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</si>
  <si>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</si>
  <si>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</si>
  <si>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</si>
  <si>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</si>
  <si>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</si>
  <si>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</si>
  <si>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</si>
  <si>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</si>
  <si>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</si>
  <si>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</si>
  <si>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</si>
  <si>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</si>
  <si>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</si>
  <si>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</si>
  <si>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</si>
  <si>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</si>
  <si>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</si>
  <si>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</si>
  <si>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</si>
  <si>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</si>
  <si>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</si>
  <si>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</si>
  <si>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</si>
  <si>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</si>
  <si>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</si>
  <si>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</si>
  <si>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</si>
  <si>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</si>
  <si>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</si>
  <si>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</si>
  <si>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</si>
  <si>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</si>
  <si>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</si>
  <si>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</si>
  <si>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</si>
  <si>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</si>
  <si>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</si>
  <si>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</si>
  <si>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</si>
  <si>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</si>
  <si>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</si>
  <si>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</si>
  <si>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</si>
  <si>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</si>
  <si>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</si>
  <si>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</si>
  <si>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</si>
  <si>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</si>
  <si>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</si>
  <si>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</si>
  <si>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</si>
  <si>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</si>
  <si>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</si>
  <si>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</si>
  <si>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</si>
  <si>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</si>
  <si>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</si>
  <si>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</si>
  <si>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</si>
  <si>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</si>
  <si>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</si>
  <si>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</si>
  <si>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</si>
  <si>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</si>
  <si>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</si>
  <si>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</si>
  <si>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</si>
  <si>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</si>
  <si>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</si>
  <si>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</si>
  <si>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</si>
  <si>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</si>
  <si>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</si>
  <si>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</si>
  <si>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</si>
  <si>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</si>
  <si>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</si>
  <si>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</si>
  <si>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</si>
  <si>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</si>
  <si>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</si>
  <si>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</si>
  <si>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</si>
  <si>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</si>
  <si>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</si>
  <si>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</si>
  <si>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</si>
  <si>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</si>
  <si>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</si>
  <si>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</si>
  <si>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</si>
  <si>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</si>
  <si>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</si>
  <si>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</si>
  <si>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</si>
  <si>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</si>
  <si>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</si>
  <si>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</si>
  <si>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</si>
  <si>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</si>
  <si>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</si>
  <si>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</si>
  <si>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</si>
  <si>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</si>
  <si>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</si>
  <si>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</si>
  <si>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</si>
  <si>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</si>
  <si>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</si>
  <si>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</si>
  <si>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</si>
  <si>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</si>
  <si>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</si>
  <si>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</si>
  <si>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</si>
  <si>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</si>
  <si>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</si>
  <si>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</si>
  <si>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</si>
  <si>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</si>
  <si>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</si>
  <si>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</si>
  <si>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</si>
  <si>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</si>
  <si>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</si>
  <si>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</si>
  <si>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</si>
  <si>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</si>
  <si>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</si>
  <si>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</si>
  <si>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</si>
  <si>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</si>
  <si>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</si>
  <si>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</si>
  <si>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</si>
  <si>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</si>
  <si>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</si>
  <si>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</si>
  <si>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</si>
  <si>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</si>
  <si>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</si>
  <si>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</si>
  <si>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</si>
  <si>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</si>
  <si>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</si>
  <si>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</si>
  <si>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</si>
  <si>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</si>
  <si>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</si>
  <si>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</si>
  <si>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</si>
  <si>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</si>
  <si>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</si>
  <si>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</si>
  <si>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</si>
  <si>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</si>
  <si>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</si>
  <si>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</si>
  <si>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</si>
  <si>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</si>
  <si>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</si>
  <si>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</si>
  <si>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</si>
  <si>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</si>
  <si>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</si>
  <si>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</si>
  <si>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</si>
  <si>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</si>
  <si>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</si>
  <si>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</si>
  <si>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</si>
  <si>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</si>
  <si>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</si>
  <si>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</si>
  <si>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</si>
  <si>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</si>
  <si>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</si>
  <si>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</si>
  <si>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</si>
  <si>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</si>
  <si>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</si>
  <si>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</si>
  <si>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</si>
  <si>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</si>
  <si>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</si>
  <si>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</si>
  <si>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</si>
  <si>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</si>
  <si>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</si>
  <si>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</si>
  <si>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</si>
  <si>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</si>
  <si>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</si>
  <si>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</si>
  <si>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</si>
  <si>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</si>
  <si>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</si>
  <si>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</si>
  <si>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</si>
  <si>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</si>
  <si>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</si>
  <si>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</si>
  <si>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</si>
  <si>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</si>
  <si>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</si>
  <si>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</si>
  <si>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</si>
  <si>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</si>
  <si>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</si>
  <si>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</si>
  <si>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</si>
  <si>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</si>
  <si>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</si>
  <si>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</si>
  <si>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</si>
  <si>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</si>
  <si>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</si>
  <si>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</si>
  <si>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</si>
  <si>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</si>
  <si>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</si>
  <si>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</si>
  <si>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</si>
  <si>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</si>
  <si>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</si>
  <si>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</si>
  <si>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</si>
  <si>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</si>
  <si>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</si>
  <si>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</si>
  <si>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</si>
  <si>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</si>
  <si>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</si>
  <si>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</si>
  <si>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</si>
  <si>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</si>
  <si>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</si>
  <si>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</si>
  <si>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</si>
  <si>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</si>
  <si>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</si>
  <si>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</si>
  <si>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</si>
  <si>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</si>
  <si>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</si>
  <si>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</si>
  <si>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</si>
  <si>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</si>
  <si>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</si>
  <si>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</si>
  <si>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</si>
  <si>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</si>
  <si>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</si>
  <si>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</si>
  <si>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</si>
  <si>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</si>
  <si>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</si>
  <si>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</si>
  <si>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</si>
  <si>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</si>
  <si>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</si>
  <si>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</si>
  <si>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</si>
  <si>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</si>
  <si>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</si>
  <si>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</si>
  <si>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</si>
  <si>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</si>
  <si>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</si>
  <si>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</si>
  <si>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</si>
  <si>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</si>
  <si>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</si>
  <si>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</si>
  <si>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</si>
  <si>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</si>
  <si>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</si>
  <si>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</si>
  <si>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</si>
  <si>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</si>
  <si>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</si>
  <si>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</si>
  <si>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</si>
  <si>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</si>
  <si>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</si>
  <si>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</si>
  <si>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</si>
  <si>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</si>
  <si>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</si>
  <si>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</si>
  <si>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</si>
  <si>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</si>
  <si>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</si>
  <si>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</si>
  <si>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</si>
  <si>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</si>
  <si>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</si>
  <si>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</si>
  <si>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</si>
  <si>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</si>
  <si>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</si>
  <si>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</si>
  <si>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</si>
  <si>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</si>
  <si>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</si>
  <si>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</si>
  <si>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</si>
  <si>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</si>
  <si>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</si>
  <si>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</si>
  <si>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</si>
  <si>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</si>
  <si>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</si>
  <si>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</si>
  <si>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</si>
  <si>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</si>
  <si>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</si>
  <si>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</si>
  <si>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</si>
  <si>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</si>
  <si>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</si>
  <si>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</si>
  <si>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</si>
  <si>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</si>
  <si>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</si>
  <si>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</si>
  <si>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</si>
  <si>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</si>
  <si>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</si>
  <si>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</si>
  <si>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</si>
  <si>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</si>
  <si>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</si>
  <si>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</si>
  <si>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</si>
  <si>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</si>
  <si>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</si>
  <si>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</si>
  <si>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</si>
  <si>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</si>
  <si>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</si>
  <si>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</si>
  <si>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</si>
  <si>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</si>
  <si>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</si>
  <si>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</si>
  <si>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</si>
  <si>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</si>
  <si>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</si>
  <si>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</si>
  <si>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</si>
  <si>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</si>
  <si>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</si>
  <si>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</si>
  <si>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</si>
  <si>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</si>
  <si>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</si>
  <si>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</si>
  <si>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</si>
  <si>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</si>
  <si>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</si>
  <si>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</si>
  <si>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</si>
  <si>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</si>
  <si>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</si>
  <si>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</si>
  <si>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</si>
  <si>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</si>
  <si>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</si>
  <si>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</si>
  <si>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</si>
  <si>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</si>
  <si>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</si>
  <si>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</si>
  <si>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</si>
  <si>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</si>
  <si>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</si>
  <si>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</si>
  <si>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</si>
  <si>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</si>
  <si>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</si>
  <si>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</si>
  <si>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</si>
  <si>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</si>
  <si>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</si>
  <si>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</si>
  <si>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</si>
  <si>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</si>
  <si>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</si>
  <si>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</si>
  <si>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</si>
  <si>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</si>
  <si>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</si>
  <si>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</si>
  <si>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</si>
  <si>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</si>
  <si>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</si>
  <si>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</si>
  <si>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</si>
  <si>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</si>
  <si>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</si>
  <si>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</si>
  <si>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</si>
  <si>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</si>
  <si>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</si>
  <si>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</si>
  <si>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</si>
  <si>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</si>
  <si>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</si>
  <si>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</si>
  <si>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</si>
  <si>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</si>
  <si>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</si>
  <si>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</si>
  <si>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</si>
  <si>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</si>
  <si>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</si>
  <si>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</si>
  <si>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</si>
  <si>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</si>
  <si>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</si>
  <si>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</si>
  <si>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</si>
  <si>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</si>
  <si>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</si>
  <si>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</si>
  <si>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</si>
  <si>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</si>
  <si>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</si>
  <si>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</si>
  <si>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</si>
  <si>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</si>
  <si>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</si>
  <si>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</si>
  <si>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</si>
  <si>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</si>
  <si>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</si>
  <si>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</si>
  <si>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</si>
  <si>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</si>
  <si>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</si>
  <si>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</si>
  <si>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</si>
  <si>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</si>
  <si>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</si>
  <si>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</si>
  <si>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</si>
  <si>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</si>
  <si>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</si>
  <si>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</si>
  <si>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</si>
  <si>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</si>
  <si>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</si>
  <si>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</si>
  <si>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</si>
  <si>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</si>
  <si>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</si>
  <si>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</si>
  <si>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</si>
  <si>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</si>
  <si>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</si>
  <si>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</si>
  <si>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</si>
  <si>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</si>
  <si>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</si>
  <si>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</si>
  <si>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</si>
  <si>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</si>
  <si>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</si>
  <si>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</si>
  <si>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</si>
  <si>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</si>
  <si>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</si>
  <si>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</si>
  <si>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</si>
  <si>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</si>
  <si>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</si>
  <si>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</si>
  <si>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</si>
  <si>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</si>
  <si>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</si>
  <si>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</si>
  <si>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</si>
  <si>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</si>
  <si>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</si>
  <si>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</si>
  <si>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</si>
  <si>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</si>
  <si>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</si>
  <si>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</si>
  <si>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</si>
  <si>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</si>
  <si>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</si>
  <si>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</si>
  <si>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</si>
  <si>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</si>
  <si>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</si>
  <si>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</si>
  <si>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</si>
  <si>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</si>
  <si>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</si>
  <si>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</si>
  <si>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</si>
  <si>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</si>
  <si>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</si>
  <si>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</si>
  <si>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</si>
  <si>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</si>
  <si>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</si>
  <si>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</si>
  <si>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</si>
  <si>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</si>
  <si>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</si>
  <si>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</si>
  <si>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</si>
  <si>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</si>
  <si>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</si>
  <si>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</si>
  <si>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</si>
  <si>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</si>
  <si>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</si>
  <si>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</si>
  <si>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</si>
  <si>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</si>
  <si>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</si>
  <si>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</si>
  <si>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</si>
  <si>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</si>
  <si>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</si>
  <si>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</si>
  <si>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</si>
  <si>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</si>
  <si>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</si>
  <si>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</si>
  <si>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</si>
  <si>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</si>
  <si>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</si>
  <si>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</si>
  <si>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</si>
  <si>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</si>
  <si>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</si>
  <si>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</si>
  <si>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</si>
  <si>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</si>
  <si>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</si>
  <si>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</si>
  <si>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</si>
  <si>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</si>
  <si>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</si>
  <si>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</si>
  <si>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</si>
  <si>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</si>
  <si>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</si>
  <si>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</si>
  <si>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</si>
  <si>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</si>
  <si>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</si>
  <si>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</si>
  <si>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</si>
  <si>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</si>
  <si>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</si>
  <si>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</si>
  <si>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</si>
  <si>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</si>
  <si>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</si>
  <si>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</si>
  <si>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</si>
  <si>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</si>
  <si>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</si>
  <si>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</si>
  <si>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</si>
  <si>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</si>
  <si>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</si>
  <si>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</si>
  <si>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</si>
  <si>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</si>
  <si>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</si>
  <si>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</si>
  <si>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</si>
  <si>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</si>
  <si>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</si>
  <si>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</si>
  <si>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</si>
  <si>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</si>
  <si>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</si>
  <si>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</si>
  <si>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</si>
  <si>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</si>
  <si>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</si>
  <si>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</si>
  <si>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</si>
  <si>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</si>
  <si>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</si>
  <si>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</si>
  <si>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</si>
  <si>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</si>
  <si>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</si>
  <si>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</si>
  <si>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</si>
  <si>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</si>
  <si>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</si>
  <si>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</si>
  <si>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</si>
  <si>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</si>
  <si>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</si>
  <si>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</si>
  <si>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</si>
  <si>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</si>
  <si>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</si>
  <si>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</si>
  <si>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</si>
  <si>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</si>
  <si>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</si>
  <si>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</si>
  <si>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</si>
  <si>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</si>
  <si>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</si>
  <si>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</si>
  <si>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</si>
  <si>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</si>
  <si>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</si>
  <si>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</si>
  <si>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</si>
  <si>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</si>
  <si>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</si>
  <si>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</si>
  <si>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</si>
  <si>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</si>
  <si>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</si>
  <si>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</si>
  <si>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</si>
  <si>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</si>
  <si>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</si>
  <si>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</si>
  <si>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</si>
  <si>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</si>
  <si>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</si>
  <si>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</si>
  <si>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</si>
  <si>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</si>
  <si>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</si>
  <si>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</si>
  <si>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</si>
  <si>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</si>
  <si>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</si>
  <si>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</si>
  <si>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</si>
  <si>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</si>
  <si>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</si>
  <si>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</si>
  <si>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</si>
  <si>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</si>
  <si>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</si>
  <si>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</si>
  <si>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</si>
  <si>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</si>
  <si>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</si>
  <si>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</si>
  <si>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</si>
  <si>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</si>
  <si>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</si>
  <si>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</si>
  <si>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</si>
  <si>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</si>
  <si>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</si>
  <si>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</si>
  <si>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</si>
  <si>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</si>
  <si>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</si>
  <si>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</si>
  <si>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</si>
  <si>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</si>
  <si>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</si>
  <si>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</si>
  <si>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</si>
  <si>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</si>
  <si>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</si>
  <si>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</si>
  <si>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</si>
  <si>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</si>
  <si>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</si>
  <si>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</si>
  <si>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</si>
  <si>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</si>
  <si>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</si>
  <si>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</si>
  <si>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</si>
  <si>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</si>
  <si>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</si>
  <si>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</si>
  <si>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</si>
  <si>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</si>
  <si>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</si>
  <si>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</si>
  <si>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</si>
  <si>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</si>
  <si>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</si>
  <si>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</si>
  <si>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</si>
  <si>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</si>
  <si>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</si>
  <si>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</si>
  <si>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</si>
  <si>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</si>
  <si>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</si>
  <si>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</si>
  <si>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</si>
  <si>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</si>
  <si>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</si>
  <si>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</si>
  <si>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</si>
  <si>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</si>
  <si>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</si>
  <si>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</si>
  <si>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</si>
  <si>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</si>
  <si>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</si>
  <si>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</si>
  <si>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</si>
  <si>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</si>
  <si>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</si>
  <si>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</si>
  <si>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</si>
  <si>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</si>
  <si>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</si>
  <si>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</si>
  <si>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</si>
  <si>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</si>
  <si>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</si>
  <si>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</si>
  <si>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</si>
  <si>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</si>
  <si>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</si>
  <si>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</si>
  <si>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</si>
  <si>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</si>
  <si>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</si>
  <si>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</si>
  <si>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</si>
  <si>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</si>
  <si>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</si>
  <si>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</si>
  <si>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</si>
  <si>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</si>
  <si>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</si>
  <si>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</si>
  <si>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</si>
  <si>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</si>
  <si>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</si>
  <si>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</si>
  <si>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</si>
  <si>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</si>
  <si>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</si>
  <si>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</si>
  <si>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</si>
  <si>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</si>
  <si>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</si>
  <si>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</si>
  <si>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</si>
  <si>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</si>
  <si>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</si>
  <si>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</si>
  <si>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</si>
  <si>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</si>
  <si>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</si>
  <si>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</si>
  <si>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</si>
  <si>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</si>
  <si>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</si>
  <si>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</si>
  <si>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</si>
  <si>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</si>
  <si>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</si>
  <si>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</si>
  <si>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</si>
  <si>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</si>
  <si>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</si>
  <si>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</si>
  <si>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</si>
  <si>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</si>
  <si>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</si>
  <si>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</si>
  <si>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</si>
  <si>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</si>
  <si>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</si>
  <si>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</si>
  <si>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</si>
  <si>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</si>
  <si>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</si>
  <si>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</si>
  <si>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</si>
  <si>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</si>
  <si>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</si>
  <si>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</si>
  <si>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</si>
  <si>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</si>
  <si>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</si>
  <si>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</si>
  <si>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</si>
  <si>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</si>
  <si>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</si>
  <si>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</si>
  <si>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</si>
  <si>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</si>
  <si>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</si>
  <si>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</si>
  <si>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</si>
  <si>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</si>
  <si>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</si>
  <si>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</si>
  <si>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</si>
  <si>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</si>
  <si>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</si>
  <si>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</si>
  <si>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</si>
  <si>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</si>
  <si>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</si>
  <si>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</si>
  <si>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</si>
  <si>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</si>
  <si>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</si>
  <si>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</si>
  <si>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</si>
  <si>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</si>
  <si>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</si>
  <si>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</si>
  <si>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</si>
  <si>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</si>
  <si>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</si>
  <si>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</si>
  <si>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</si>
  <si>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</si>
  <si>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</si>
  <si>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</si>
  <si>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</si>
  <si>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</si>
  <si>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</si>
  <si>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</si>
  <si>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</si>
  <si>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</si>
  <si>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</si>
  <si>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</si>
  <si>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</si>
  <si>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</si>
  <si>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</si>
  <si>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</si>
  <si>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</si>
  <si>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</si>
  <si>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</si>
  <si>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</si>
  <si>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</si>
  <si>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</si>
  <si>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</si>
  <si>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</si>
  <si>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</si>
  <si>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</si>
  <si>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</si>
  <si>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</si>
  <si>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</si>
  <si>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</si>
  <si>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</si>
  <si>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</si>
  <si>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</si>
  <si>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</si>
  <si>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</si>
  <si>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</si>
  <si>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</si>
  <si>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</si>
  <si>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</si>
  <si>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</si>
  <si>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</si>
  <si>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</si>
  <si>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</si>
  <si>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</si>
  <si>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</si>
  <si>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</si>
  <si>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</si>
  <si>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</si>
  <si>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</si>
  <si>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</si>
  <si>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</si>
  <si>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</si>
  <si>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</si>
  <si>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</si>
  <si>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</si>
  <si>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</si>
  <si>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</si>
  <si>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</si>
  <si>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</si>
  <si>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</si>
  <si>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</si>
  <si>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</si>
  <si>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</si>
  <si>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</si>
  <si>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</si>
  <si>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</si>
  <si>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</si>
  <si>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</si>
  <si>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</si>
  <si>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</si>
  <si>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</si>
  <si>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</si>
  <si>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</si>
  <si>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</si>
  <si>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</si>
  <si>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</si>
  <si>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</si>
  <si>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</si>
  <si>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</si>
  <si>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</si>
  <si>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</si>
  <si>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</si>
  <si>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</si>
  <si>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</si>
  <si>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</si>
  <si>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</si>
  <si>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</si>
  <si>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</si>
  <si>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</si>
  <si>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</si>
  <si>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</si>
  <si>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</si>
  <si>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</si>
  <si>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</si>
  <si>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</si>
  <si>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</si>
  <si>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</si>
  <si>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</si>
  <si>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</si>
  <si>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</si>
  <si>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</si>
  <si>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</si>
  <si>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</si>
  <si>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</si>
  <si>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</si>
  <si>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</si>
  <si>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</si>
  <si>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</si>
  <si>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</si>
  <si>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</si>
  <si>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</si>
  <si>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</si>
  <si>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</si>
  <si>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</si>
  <si>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</si>
  <si>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</si>
  <si>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</si>
  <si>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</si>
  <si>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</si>
  <si>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</si>
  <si>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</si>
  <si>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</si>
  <si>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</si>
  <si>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</si>
  <si>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</si>
  <si>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</si>
  <si>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</si>
  <si>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</si>
  <si>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</si>
  <si>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</si>
  <si>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</si>
  <si>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</si>
  <si>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</si>
  <si>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</si>
  <si>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</si>
  <si>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</si>
  <si>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</si>
  <si>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</si>
  <si>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</si>
  <si>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</si>
  <si>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</si>
  <si>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</si>
  <si>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</si>
  <si>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</si>
  <si>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</si>
  <si>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</si>
  <si>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</si>
  <si>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</si>
  <si>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</si>
  <si>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</si>
  <si>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</si>
  <si>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</si>
  <si>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</si>
  <si>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</si>
  <si>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</si>
  <si>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</si>
  <si>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</si>
  <si>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</si>
  <si>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</si>
  <si>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</si>
  <si>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</si>
  <si>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</si>
  <si>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</si>
  <si>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</si>
  <si>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</si>
  <si>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</si>
  <si>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</si>
  <si>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</si>
  <si>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</si>
  <si>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</si>
  <si>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</si>
  <si>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</si>
  <si>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</si>
  <si>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</si>
  <si>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</si>
  <si>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</si>
  <si>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</si>
  <si>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</si>
  <si>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</si>
  <si>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</si>
  <si>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</si>
  <si>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</si>
  <si>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</si>
  <si>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</si>
  <si>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</si>
  <si>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</si>
  <si>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</si>
  <si>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</si>
  <si>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</si>
  <si>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</si>
  <si>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</si>
  <si>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</si>
  <si>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</si>
  <si>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</si>
  <si>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</si>
  <si>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</si>
  <si>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</si>
  <si>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</si>
  <si>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</si>
  <si>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</si>
  <si>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</si>
  <si>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</si>
  <si>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</si>
  <si>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</si>
  <si>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</si>
  <si>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</si>
  <si>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</si>
  <si>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</si>
  <si>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</si>
  <si>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</si>
  <si>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</si>
  <si>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</si>
  <si>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</si>
  <si>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</si>
  <si>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</si>
  <si>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</si>
  <si>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</si>
  <si>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</si>
  <si>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</si>
  <si>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</si>
  <si>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</si>
  <si>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</si>
  <si>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</si>
  <si>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</si>
  <si>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</si>
  <si>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</si>
  <si>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</si>
  <si>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</si>
  <si>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</si>
  <si>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</si>
  <si>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</si>
  <si>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</si>
  <si>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</si>
  <si>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</si>
  <si>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</si>
  <si>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</si>
  <si>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</si>
  <si>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</si>
  <si>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</si>
  <si>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</si>
  <si>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</si>
  <si>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</si>
  <si>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</si>
  <si>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</si>
  <si>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</si>
  <si>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</si>
  <si>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</si>
  <si>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</si>
  <si>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</si>
  <si>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</si>
  <si>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</si>
  <si>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</si>
  <si>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</si>
  <si>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</si>
  <si>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</si>
  <si>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</si>
  <si>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</si>
  <si>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</si>
  <si>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</si>
  <si>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</si>
  <si>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</si>
  <si>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</si>
  <si>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</si>
  <si>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</si>
  <si>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</si>
  <si>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</si>
  <si>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</si>
  <si>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</si>
  <si>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</si>
  <si>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</si>
  <si>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</si>
  <si>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</si>
  <si>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</si>
  <si>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</si>
  <si>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</si>
  <si>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</si>
  <si>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</si>
  <si>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</si>
  <si>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</si>
  <si>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</si>
  <si>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</si>
  <si>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</si>
  <si>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</si>
  <si>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</si>
  <si>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</si>
  <si>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</si>
  <si>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</si>
  <si>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</si>
  <si>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</si>
  <si>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</si>
  <si>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</si>
  <si>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</si>
  <si>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</si>
  <si>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</si>
  <si>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</si>
  <si>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</si>
  <si>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</si>
  <si>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</si>
  <si>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</si>
  <si>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</si>
  <si>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</si>
  <si>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</si>
  <si>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</si>
  <si>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</si>
  <si>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</si>
  <si>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</si>
  <si>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</si>
  <si>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</si>
  <si>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</si>
  <si>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</si>
  <si>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</si>
  <si>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</si>
  <si>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</si>
  <si>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</si>
  <si>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</si>
  <si>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</si>
  <si>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</si>
  <si>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</si>
  <si>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</si>
  <si>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</si>
  <si>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</si>
  <si>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</si>
  <si>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</si>
  <si>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</si>
  <si>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</si>
  <si>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</si>
  <si>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</si>
  <si>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</si>
  <si>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</si>
  <si>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</si>
  <si>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</si>
  <si>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</si>
  <si>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</si>
  <si>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</si>
  <si>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</si>
  <si>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</si>
  <si>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</si>
  <si>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</si>
  <si>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</si>
  <si>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</si>
  <si>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</si>
  <si>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</si>
  <si>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</si>
  <si>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</si>
  <si>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</si>
  <si>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</si>
  <si>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</si>
  <si>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</si>
  <si>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</si>
  <si>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</si>
  <si>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</si>
  <si>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</si>
  <si>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</si>
  <si>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</si>
  <si>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</si>
  <si>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</si>
  <si>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</si>
  <si>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</si>
  <si>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</si>
  <si>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</si>
  <si>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</si>
  <si>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</si>
  <si>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</si>
  <si>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</si>
  <si>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</si>
  <si>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</si>
  <si>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</si>
  <si>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</si>
  <si>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</si>
  <si>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</si>
  <si>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</si>
  <si>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</si>
  <si>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</si>
  <si>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</si>
  <si>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</si>
  <si>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</si>
  <si>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</si>
  <si>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</si>
  <si>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</si>
  <si>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</si>
  <si>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</si>
  <si>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</si>
  <si>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</si>
  <si>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</si>
  <si>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</si>
  <si>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</si>
  <si>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</si>
  <si>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</si>
  <si>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</si>
  <si>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</si>
  <si>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</si>
  <si>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</si>
  <si>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</si>
  <si>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</si>
  <si>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</si>
  <si>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</si>
  <si>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</si>
  <si>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</si>
  <si>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</si>
  <si>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</si>
  <si>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</si>
  <si>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</si>
  <si>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</si>
  <si>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</si>
  <si>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</si>
  <si>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</si>
  <si>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</si>
  <si>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</si>
  <si>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</si>
  <si>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</si>
  <si>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</si>
  <si>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</si>
  <si>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</si>
  <si>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</si>
  <si>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</si>
  <si>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</si>
  <si>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</si>
  <si>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</si>
  <si>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</si>
  <si>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</si>
  <si>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</si>
  <si>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</si>
  <si>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</si>
  <si>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</si>
  <si>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</si>
  <si>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</si>
  <si>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</si>
  <si>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</si>
  <si>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</si>
  <si>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</si>
  <si>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</si>
  <si>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</si>
  <si>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</si>
  <si>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</si>
  <si>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</si>
  <si>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</si>
  <si>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</si>
  <si>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</si>
  <si>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</si>
  <si>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</si>
  <si>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</si>
  <si>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</si>
  <si>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</si>
  <si>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</si>
  <si>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</si>
  <si>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</si>
  <si>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</si>
  <si>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</si>
  <si>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</si>
  <si>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</si>
  <si>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</si>
  <si>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</si>
  <si>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</si>
  <si>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</si>
  <si>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</si>
  <si>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</si>
  <si>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</si>
  <si>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</si>
  <si>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</si>
  <si>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</si>
  <si>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</si>
  <si>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</si>
  <si>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</si>
  <si>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</si>
  <si>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</si>
  <si>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</si>
  <si>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</si>
  <si>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</si>
  <si>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</si>
  <si>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</si>
  <si>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</si>
  <si>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</si>
  <si>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</si>
  <si>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</si>
  <si>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</si>
  <si>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</si>
  <si>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</si>
  <si>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</si>
  <si>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</si>
  <si>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</si>
  <si>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</si>
  <si>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</si>
  <si>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</si>
  <si>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</si>
  <si>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</si>
  <si>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</si>
  <si>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</si>
  <si>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</si>
  <si>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</si>
  <si>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</si>
  <si>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</si>
  <si>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</si>
  <si>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</si>
  <si>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</si>
  <si>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</si>
  <si>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</si>
  <si>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</si>
  <si>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</si>
  <si>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</si>
  <si>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</si>
  <si>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</si>
  <si>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</si>
  <si>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</si>
  <si>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</si>
  <si>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</si>
  <si>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</si>
  <si>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</si>
  <si>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</si>
  <si>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</si>
  <si>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</si>
  <si>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</si>
  <si>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</si>
  <si>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</si>
  <si>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</si>
  <si>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</si>
  <si>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</si>
  <si>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</si>
  <si>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</si>
  <si>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</si>
  <si>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</si>
  <si>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</si>
  <si>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</si>
  <si>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</si>
  <si>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</si>
  <si>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</si>
  <si>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</si>
  <si>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</si>
  <si>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</si>
  <si>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</si>
  <si>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</si>
  <si>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</si>
  <si>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</si>
  <si>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</si>
  <si>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</si>
  <si>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</si>
  <si>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</si>
  <si>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</si>
  <si>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</si>
  <si>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</si>
  <si>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</si>
  <si>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</si>
  <si>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</si>
  <si>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</si>
  <si>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</si>
  <si>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</si>
  <si>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</si>
  <si>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</si>
  <si>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</si>
  <si>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</si>
  <si>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</si>
  <si>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</si>
  <si>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</si>
  <si>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</si>
  <si>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</si>
  <si>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</si>
  <si>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</si>
  <si>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</si>
  <si>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</si>
  <si>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</si>
  <si>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</si>
  <si>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</si>
  <si>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</si>
  <si>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</si>
  <si>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</si>
  <si>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</si>
  <si>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</si>
  <si>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</si>
  <si>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</si>
  <si>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</si>
  <si>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</si>
  <si>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</si>
  <si>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</si>
  <si>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</si>
  <si>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</si>
  <si>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</si>
  <si>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</si>
  <si>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</si>
  <si>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</si>
  <si>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</si>
  <si>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</si>
  <si>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</si>
  <si>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</si>
  <si>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</si>
  <si>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</si>
  <si>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</si>
  <si>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</si>
  <si>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</si>
  <si>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</si>
  <si>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</si>
  <si>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</si>
  <si>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</si>
  <si>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</si>
  <si>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</si>
  <si>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</si>
  <si>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</si>
  <si>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</si>
  <si>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</si>
  <si>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</si>
  <si>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</si>
  <si>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</si>
  <si>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</si>
  <si>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</si>
  <si>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</si>
  <si>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</si>
  <si>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</si>
  <si>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</si>
  <si>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</si>
  <si>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</si>
  <si>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</si>
  <si>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</si>
  <si>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</si>
  <si>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</si>
  <si>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</si>
  <si>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</si>
  <si>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</si>
  <si>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</si>
  <si>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</si>
  <si>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</si>
  <si>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</si>
  <si>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</si>
  <si>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</si>
  <si>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</si>
  <si>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</si>
  <si>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</si>
  <si>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</si>
  <si>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</si>
  <si>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</si>
  <si>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</si>
  <si>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</si>
  <si>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</si>
  <si>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</si>
  <si>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</si>
  <si>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</si>
  <si>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</si>
  <si>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</si>
  <si>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</si>
  <si>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</si>
  <si>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</si>
  <si>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</si>
  <si>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</si>
  <si>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</si>
  <si>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</si>
  <si>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</si>
  <si>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</si>
  <si>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</si>
  <si>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</si>
  <si>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</si>
  <si>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</si>
  <si>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</si>
  <si>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</si>
  <si>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</si>
  <si>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</si>
  <si>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</si>
  <si>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</si>
  <si>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</si>
  <si>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</si>
  <si>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</si>
  <si>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</si>
  <si>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</si>
  <si>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</si>
  <si>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</si>
  <si>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</si>
  <si>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</si>
  <si>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</si>
  <si>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</si>
  <si>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</si>
  <si>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</si>
  <si>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</si>
  <si>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</si>
  <si>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</si>
  <si>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</si>
  <si>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</si>
  <si>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</si>
  <si>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</si>
  <si>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</si>
  <si>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</si>
  <si>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</si>
  <si>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</si>
  <si>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</si>
  <si>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</si>
  <si>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</si>
  <si>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</si>
  <si>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</si>
  <si>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</si>
  <si>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</si>
  <si>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</si>
  <si>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</si>
  <si>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</si>
  <si>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</si>
  <si>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</si>
  <si>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</si>
  <si>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</si>
  <si>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</si>
  <si>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</si>
  <si>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</si>
  <si>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</si>
  <si>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</si>
  <si>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</si>
  <si>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</si>
  <si>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</si>
  <si>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</si>
  <si>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</si>
  <si>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</si>
  <si>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</si>
  <si>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</si>
  <si>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</si>
  <si>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</si>
  <si>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</si>
  <si>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</si>
  <si>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</si>
  <si>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</si>
  <si>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</si>
  <si>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</si>
  <si>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</si>
  <si>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</si>
  <si>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</si>
  <si>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</si>
  <si>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</si>
  <si>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</si>
  <si>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</si>
  <si>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</si>
  <si>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</si>
  <si>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</si>
  <si>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</si>
  <si>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</si>
  <si>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</si>
  <si>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</si>
  <si>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</si>
  <si>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</si>
  <si>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</si>
  <si>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</si>
  <si>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</si>
  <si>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</si>
  <si>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</si>
  <si>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</si>
  <si>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</si>
  <si>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</si>
  <si>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</si>
  <si>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</si>
  <si>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</si>
  <si>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</si>
  <si>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</si>
  <si>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</si>
  <si>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</si>
  <si>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</si>
  <si>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</si>
  <si>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</si>
  <si>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</si>
  <si>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</si>
  <si>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</si>
  <si>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</si>
  <si>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</si>
  <si>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</si>
  <si>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</si>
  <si>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</si>
  <si>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</si>
  <si>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</si>
  <si>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</si>
  <si>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</si>
  <si>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</si>
  <si>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</si>
  <si>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</si>
  <si>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</si>
  <si>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</si>
  <si>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</si>
  <si>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</si>
  <si>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</si>
  <si>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</si>
  <si>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</si>
  <si>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</si>
  <si>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</si>
  <si>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</si>
  <si>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</si>
  <si>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</si>
  <si>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</si>
  <si>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</si>
  <si>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</si>
  <si>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</si>
  <si>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</si>
  <si>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</si>
  <si>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</si>
  <si>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</si>
  <si>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</si>
  <si>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</si>
  <si>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</si>
  <si>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</si>
  <si>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</si>
  <si>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</si>
  <si>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</si>
  <si>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</si>
  <si>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</si>
  <si>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</si>
  <si>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</si>
  <si>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</si>
  <si>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</si>
  <si>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</si>
  <si>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</si>
  <si>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</si>
  <si>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</si>
  <si>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</si>
  <si>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</si>
  <si>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</si>
  <si>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</si>
  <si>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</si>
  <si>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</si>
  <si>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</si>
  <si>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</si>
  <si>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</si>
  <si>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</si>
  <si>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</si>
  <si>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</si>
  <si>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</si>
  <si>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</si>
  <si>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</si>
  <si>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</si>
  <si>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</si>
  <si>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</si>
  <si>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</si>
  <si>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</si>
  <si>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</si>
  <si>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</si>
  <si>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</si>
  <si>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</si>
  <si>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</si>
  <si>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</si>
  <si>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</si>
  <si>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</si>
  <si>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</si>
  <si>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</si>
  <si>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</si>
  <si>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</si>
  <si>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</si>
  <si>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</si>
  <si>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</si>
  <si>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</si>
  <si>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</si>
  <si>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</si>
  <si>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</si>
  <si>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</si>
  <si>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</si>
  <si>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</si>
  <si>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</si>
  <si>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</si>
  <si>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</si>
  <si>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</si>
  <si>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</si>
  <si>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</si>
  <si>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</si>
  <si>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</si>
  <si>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</si>
  <si>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</si>
  <si>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</si>
  <si>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</si>
  <si>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</si>
  <si>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</si>
  <si>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</si>
  <si>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</si>
  <si>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</si>
  <si>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</si>
  <si>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</si>
  <si>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</si>
  <si>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</si>
  <si>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</si>
  <si>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</si>
  <si>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</si>
  <si>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</si>
  <si>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</si>
  <si>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</si>
  <si>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</si>
  <si>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</si>
  <si>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</si>
  <si>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</si>
  <si>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</si>
  <si>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</si>
  <si>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</si>
  <si>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</si>
  <si>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</si>
  <si>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</si>
  <si>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</si>
  <si>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</si>
  <si>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</si>
  <si>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</si>
  <si>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</si>
  <si>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</si>
  <si>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</si>
  <si>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</si>
  <si>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</si>
  <si>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</si>
  <si>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</si>
  <si>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</si>
  <si>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</si>
  <si>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</si>
  <si>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</si>
  <si>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</si>
  <si>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</si>
  <si>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</si>
  <si>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</si>
  <si>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</si>
  <si>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</si>
  <si>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</si>
  <si>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</si>
  <si>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</si>
  <si>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</si>
  <si>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</si>
  <si>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</si>
  <si>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</si>
  <si>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</si>
  <si>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</si>
  <si>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</si>
  <si>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</si>
  <si>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</si>
  <si>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</si>
  <si>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</si>
  <si>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</si>
  <si>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</si>
  <si>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</si>
  <si>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</si>
  <si>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</si>
  <si>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</si>
  <si>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</si>
  <si>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</si>
  <si>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</si>
  <si>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</si>
  <si>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</si>
  <si>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</si>
  <si>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</si>
  <si>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</si>
  <si>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</si>
  <si>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</si>
  <si>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</si>
  <si>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</si>
  <si>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</si>
  <si>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</si>
  <si>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</si>
  <si>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</si>
  <si>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</si>
  <si>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</si>
  <si>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</si>
  <si>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</si>
  <si>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</si>
  <si>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</si>
  <si>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</si>
  <si>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</si>
  <si>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</si>
  <si>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</si>
  <si>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</si>
  <si>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</si>
  <si>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</si>
  <si>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</si>
  <si>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</si>
  <si>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</si>
  <si>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</si>
  <si>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</si>
  <si>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</si>
  <si>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</si>
  <si>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</si>
  <si>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</si>
  <si>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</si>
  <si>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</si>
  <si>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</si>
  <si>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</si>
  <si>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</si>
  <si>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</si>
  <si>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</si>
  <si>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</si>
  <si>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</si>
  <si>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</si>
  <si>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</si>
  <si>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</si>
  <si>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</si>
  <si>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</si>
  <si>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</si>
  <si>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</si>
  <si>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</si>
  <si>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</si>
  <si>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</si>
  <si>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</si>
  <si>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</si>
  <si>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</si>
  <si>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</si>
  <si>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</si>
  <si>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</si>
  <si>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</si>
  <si>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</si>
  <si>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</si>
  <si>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</si>
  <si>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</si>
  <si>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</si>
  <si>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</si>
  <si>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</si>
  <si>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</si>
  <si>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</si>
  <si>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</si>
  <si>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</si>
  <si>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</si>
  <si>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</si>
  <si>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</si>
  <si>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</si>
  <si>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</si>
  <si>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</si>
  <si>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</si>
  <si>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</si>
  <si>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</si>
  <si>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</si>
  <si>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</si>
  <si>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</si>
  <si>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</si>
  <si>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</si>
  <si>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</si>
  <si>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</si>
  <si>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</si>
  <si>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</si>
  <si>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</si>
  <si>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</si>
  <si>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</si>
  <si>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</si>
  <si>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</si>
  <si>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</si>
  <si>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</si>
  <si>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</si>
  <si>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</si>
  <si>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</si>
  <si>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</si>
  <si>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</si>
  <si>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</si>
  <si>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</si>
  <si>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</si>
  <si>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</si>
  <si>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</si>
  <si>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</si>
  <si>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</si>
  <si>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</si>
  <si>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</si>
  <si>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</si>
  <si>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</si>
  <si>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</si>
  <si>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</si>
  <si>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</si>
  <si>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</si>
  <si>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</si>
  <si>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</si>
  <si>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</si>
  <si>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</si>
  <si>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</si>
  <si>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</si>
  <si>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</si>
  <si>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</si>
  <si>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</si>
  <si>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</si>
  <si>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</si>
  <si>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</si>
  <si>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</si>
  <si>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</si>
  <si>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</si>
  <si>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</si>
  <si>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</si>
  <si>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</si>
  <si>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</si>
  <si>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</si>
  <si>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</si>
  <si>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</si>
  <si>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</si>
  <si>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</si>
  <si>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</si>
  <si>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</si>
  <si>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</si>
  <si>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</si>
  <si>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</si>
  <si>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</si>
  <si>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</si>
  <si>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</si>
  <si>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</si>
  <si>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</si>
  <si>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</si>
  <si>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</si>
  <si>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</si>
  <si>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</si>
  <si>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</si>
  <si>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</si>
  <si>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</si>
  <si>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</si>
  <si>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</si>
  <si>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</si>
  <si>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</si>
  <si>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</si>
  <si>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</si>
  <si>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</si>
  <si>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</si>
  <si>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</si>
  <si>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</si>
  <si>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</si>
  <si>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</si>
  <si>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</si>
  <si>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</si>
  <si>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</si>
  <si>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</si>
  <si>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</si>
  <si>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</si>
  <si>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</si>
  <si>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</si>
  <si>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</si>
  <si>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</si>
  <si>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</si>
  <si>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</si>
  <si>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</si>
  <si>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</si>
  <si>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</si>
  <si>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</si>
  <si>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</si>
  <si>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</si>
  <si>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</si>
  <si>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</si>
  <si>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</si>
  <si>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</si>
  <si>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</si>
  <si>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</si>
  <si>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</si>
  <si>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</si>
  <si>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</si>
  <si>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</si>
  <si>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</si>
  <si>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</si>
  <si>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</si>
  <si>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</si>
  <si>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</si>
  <si>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</si>
  <si>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</si>
  <si>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</si>
  <si>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</si>
  <si>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</si>
  <si>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</si>
  <si>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</si>
  <si>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</si>
  <si>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</si>
  <si>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</si>
  <si>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</si>
  <si>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</si>
  <si>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</si>
  <si>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</si>
  <si>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</si>
  <si>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</si>
  <si>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</si>
  <si>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</si>
  <si>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</si>
  <si>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</si>
  <si>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</si>
  <si>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</si>
  <si>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</si>
  <si>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</si>
  <si>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</si>
  <si>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</si>
  <si>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</si>
  <si>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</si>
  <si>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</si>
  <si>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</si>
  <si>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</si>
  <si>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</si>
  <si>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</si>
  <si>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</si>
  <si>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</si>
  <si>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</si>
  <si>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</si>
  <si>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</si>
  <si>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</si>
  <si>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</si>
  <si>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</si>
  <si>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</si>
  <si>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</si>
  <si>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</si>
  <si>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</si>
  <si>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</si>
  <si>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</si>
  <si>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</si>
  <si>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</si>
  <si>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</si>
  <si>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</si>
  <si>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</si>
  <si>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</si>
  <si>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</si>
  <si>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</si>
  <si>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</si>
  <si>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</si>
  <si>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</si>
  <si>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</si>
  <si>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</si>
  <si>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</si>
  <si>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</si>
  <si>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</si>
  <si>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</si>
  <si>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</si>
  <si>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</si>
  <si>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</si>
  <si>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</si>
  <si>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</si>
  <si>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</si>
  <si>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</si>
  <si>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</si>
  <si>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</si>
  <si>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</si>
  <si>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</si>
  <si>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</si>
  <si>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</si>
  <si>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</si>
  <si>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</si>
  <si>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</si>
  <si>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</si>
  <si>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</si>
  <si>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</si>
  <si>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</si>
  <si>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</si>
  <si>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</si>
  <si>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</si>
  <si>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</si>
  <si>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</si>
  <si>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</si>
  <si>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</si>
  <si>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</si>
  <si>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</si>
  <si>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</si>
  <si>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</si>
  <si>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</si>
  <si>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</si>
  <si>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</si>
  <si>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</si>
  <si>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</si>
  <si>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</si>
  <si>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</si>
  <si>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</si>
  <si>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</si>
  <si>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</si>
  <si>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</si>
  <si>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</si>
  <si>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</si>
  <si>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</si>
  <si>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</si>
  <si>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</si>
  <si>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</si>
  <si>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</si>
  <si>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</si>
  <si>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</si>
  <si>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</si>
  <si>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</si>
  <si>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</si>
  <si>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</si>
  <si>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</si>
  <si>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</si>
  <si>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</si>
  <si>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</si>
  <si>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</si>
  <si>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</si>
  <si>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</si>
  <si>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</si>
  <si>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</si>
  <si>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</si>
  <si>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</si>
  <si>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</si>
  <si>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</si>
  <si>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</si>
  <si>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</si>
  <si>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</si>
  <si>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</si>
  <si>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</si>
  <si>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</si>
  <si>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</si>
  <si>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</si>
  <si>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</si>
  <si>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</si>
  <si>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</si>
  <si>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</si>
  <si>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</si>
  <si>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</si>
  <si>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</si>
  <si>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</si>
  <si>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</si>
  <si>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</si>
  <si>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</si>
  <si>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</si>
  <si>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</si>
  <si>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</si>
  <si>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</si>
  <si>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</si>
  <si>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</si>
  <si>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</si>
  <si>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</si>
  <si>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</si>
  <si>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</si>
  <si>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</si>
  <si>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</si>
  <si>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</si>
  <si>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</si>
  <si>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</si>
  <si>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</si>
  <si>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</si>
  <si>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</si>
  <si>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</si>
  <si>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</si>
  <si>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</si>
  <si>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</si>
  <si>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</si>
  <si>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</si>
  <si>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</si>
  <si>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</si>
  <si>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</si>
  <si>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</si>
  <si>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</si>
  <si>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</si>
  <si>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</si>
  <si>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</si>
  <si>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</si>
  <si>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</si>
  <si>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</si>
  <si>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</si>
  <si>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</si>
  <si>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</si>
  <si>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</si>
  <si>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</si>
  <si>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</si>
  <si>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</si>
  <si>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</si>
  <si>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</si>
  <si>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</si>
  <si>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</si>
  <si>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</si>
  <si>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</si>
  <si>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</si>
  <si>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</si>
  <si>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</si>
  <si>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</si>
  <si>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</si>
  <si>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</si>
  <si>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</si>
  <si>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</si>
  <si>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</si>
  <si>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</si>
  <si>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</si>
  <si>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</si>
  <si>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</si>
  <si>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</si>
  <si>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</si>
  <si>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</si>
  <si>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</si>
  <si>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</si>
  <si>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</si>
  <si>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</si>
  <si>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</si>
  <si>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</si>
  <si>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</si>
  <si>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</si>
  <si>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</si>
  <si>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</si>
  <si>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</si>
  <si>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</si>
  <si>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</si>
  <si>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</si>
  <si>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</si>
  <si>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</si>
  <si>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</si>
  <si>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</si>
  <si>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</si>
  <si>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</si>
  <si>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</si>
  <si>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</si>
  <si>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</si>
  <si>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</si>
  <si>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</si>
  <si>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</si>
  <si>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</si>
  <si>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</si>
  <si>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</si>
  <si>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</si>
  <si>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</si>
  <si>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</si>
  <si>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</si>
  <si>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</si>
  <si>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</si>
  <si>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</si>
  <si>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</si>
  <si>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</si>
  <si>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</si>
  <si>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</si>
  <si>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</si>
  <si>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</si>
  <si>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</si>
  <si>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</si>
  <si>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</si>
  <si>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</si>
  <si>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</si>
  <si>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</si>
  <si>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</si>
  <si>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</si>
  <si>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</si>
  <si>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</si>
  <si>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</si>
  <si>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</si>
  <si>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</si>
  <si>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</si>
  <si>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</si>
  <si>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</si>
  <si>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</si>
  <si>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</si>
  <si>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</si>
  <si>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</si>
  <si>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</si>
  <si>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</si>
  <si>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</si>
  <si>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</si>
  <si>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</si>
  <si>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</si>
  <si>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</si>
  <si>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</si>
  <si>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</si>
  <si>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</si>
  <si>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</si>
  <si>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</si>
  <si>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</si>
  <si>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</si>
  <si>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</si>
  <si>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</si>
  <si>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</si>
  <si>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</si>
  <si>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</si>
  <si>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</si>
  <si>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</si>
  <si>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</si>
  <si>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</si>
  <si>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</si>
  <si>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</si>
  <si>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</si>
  <si>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</si>
  <si>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</si>
  <si>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</si>
  <si>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</si>
  <si>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</si>
  <si>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</si>
  <si>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</si>
  <si>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</si>
  <si>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</si>
  <si>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</si>
  <si>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</si>
  <si>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</si>
  <si>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</si>
  <si>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</si>
  <si>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</si>
  <si>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</si>
  <si>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</si>
  <si>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</si>
  <si>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</si>
  <si>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</si>
  <si>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</si>
  <si>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</si>
  <si>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</si>
  <si>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</si>
  <si>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</si>
  <si>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</si>
  <si>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</si>
  <si>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</si>
  <si>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</si>
  <si>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</si>
  <si>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</si>
  <si>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</si>
  <si>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</si>
  <si>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</si>
  <si>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</si>
  <si>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</si>
  <si>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</si>
  <si>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</si>
  <si>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</si>
  <si>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</si>
  <si>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</si>
  <si>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</si>
  <si>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</si>
  <si>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</si>
  <si>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</si>
  <si>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</si>
  <si>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</si>
  <si>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</si>
  <si>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</si>
  <si>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</si>
  <si>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</si>
  <si>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</si>
  <si>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</si>
  <si>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</si>
  <si>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</si>
  <si>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</si>
  <si>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</si>
  <si>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</si>
  <si>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</si>
  <si>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</si>
  <si>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</si>
  <si>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</si>
  <si>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</si>
  <si>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</si>
  <si>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</si>
  <si>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</si>
  <si>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</si>
  <si>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</si>
  <si>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</si>
  <si>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</si>
  <si>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</si>
  <si>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</si>
  <si>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</si>
  <si>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</si>
  <si>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</si>
  <si>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</si>
  <si>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</si>
  <si>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</si>
  <si>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</si>
  <si>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</si>
  <si>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</si>
  <si>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</si>
  <si>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</si>
  <si>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</si>
  <si>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</si>
  <si>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</si>
  <si>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</si>
  <si>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</si>
  <si>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</si>
  <si>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</si>
  <si>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</si>
  <si>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</si>
  <si>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</si>
  <si>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</si>
  <si>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</si>
  <si>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</si>
  <si>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</si>
  <si>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</si>
  <si>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</si>
  <si>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</si>
  <si>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</si>
  <si>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</si>
  <si>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</si>
  <si>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</si>
  <si>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</si>
  <si>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</si>
  <si>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</si>
  <si>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</si>
  <si>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</si>
  <si>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</si>
  <si>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</si>
  <si>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</si>
  <si>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</si>
  <si>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</si>
  <si>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</si>
  <si>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</si>
  <si>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</si>
  <si>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</si>
  <si>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</si>
  <si>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</si>
  <si>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</si>
  <si>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</si>
  <si>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</si>
  <si>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</si>
  <si>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</si>
  <si>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</si>
  <si>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</si>
  <si>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</si>
  <si>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</si>
  <si>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</si>
  <si>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</si>
  <si>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</si>
  <si>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</si>
  <si>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</si>
  <si>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</si>
  <si>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</si>
  <si>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</si>
  <si>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</si>
  <si>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</si>
  <si>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</si>
  <si>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</si>
  <si>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</si>
  <si>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</si>
  <si>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</si>
  <si>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</si>
  <si>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</si>
  <si>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</si>
  <si>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</si>
  <si>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</si>
  <si>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</si>
  <si>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</si>
  <si>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</si>
  <si>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</si>
  <si>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</si>
  <si>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</si>
  <si>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</si>
  <si>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</si>
  <si>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</si>
  <si>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</si>
  <si>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</si>
  <si>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</si>
  <si>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</si>
  <si>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</si>
  <si>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</si>
  <si>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</si>
  <si>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</si>
  <si>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</si>
  <si>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</si>
  <si>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</si>
  <si>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</si>
  <si>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</si>
  <si>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</si>
  <si>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</si>
  <si>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</si>
  <si>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</si>
  <si>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</si>
  <si>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</si>
  <si>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</si>
  <si>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</si>
  <si>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</si>
  <si>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</si>
  <si>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</si>
  <si>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</si>
  <si>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</si>
  <si>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</si>
  <si>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</si>
  <si>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</si>
  <si>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</si>
  <si>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</si>
  <si>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</si>
  <si>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</si>
  <si>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</si>
  <si>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</si>
  <si>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</si>
  <si>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</si>
  <si>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</si>
  <si>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</si>
  <si>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</si>
  <si>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</si>
  <si>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</si>
  <si>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</si>
  <si>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</si>
  <si>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</si>
  <si>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</si>
  <si>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</si>
  <si>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</si>
  <si>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</si>
  <si>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</si>
  <si>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</si>
  <si>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</si>
  <si>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</si>
  <si>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</si>
  <si>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</si>
  <si>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</si>
  <si>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</si>
  <si>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</si>
  <si>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</si>
  <si>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</si>
  <si>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</si>
  <si>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</si>
  <si>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</si>
  <si>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</si>
  <si>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</si>
  <si>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</si>
  <si>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</si>
  <si>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</si>
  <si>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</si>
  <si>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</si>
  <si>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</si>
  <si>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</si>
  <si>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</si>
  <si>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</si>
  <si>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</si>
  <si>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</si>
  <si>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</si>
  <si>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</si>
  <si>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</si>
  <si>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</si>
  <si>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</si>
  <si>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</si>
  <si>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</si>
  <si>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</si>
  <si>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</si>
  <si>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</si>
  <si>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</si>
  <si>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</si>
  <si>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</si>
  <si>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</si>
  <si>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</si>
  <si>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</si>
  <si>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</si>
  <si>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</si>
  <si>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</si>
  <si>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</si>
  <si>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</si>
  <si>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</si>
  <si>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</si>
  <si>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</si>
  <si>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</si>
  <si>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</si>
  <si>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</si>
  <si>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</si>
  <si>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</si>
  <si>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</si>
  <si>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</si>
  <si>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</si>
  <si>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</si>
  <si>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</si>
  <si>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</si>
  <si>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</si>
  <si>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</si>
  <si>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</si>
  <si>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</si>
  <si>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</si>
  <si>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</si>
  <si>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</si>
  <si>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</si>
  <si>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</si>
  <si>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</si>
  <si>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</si>
  <si>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</si>
  <si>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</si>
  <si>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</si>
  <si>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</si>
  <si>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</si>
  <si>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</si>
  <si>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</si>
  <si>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</si>
  <si>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</si>
  <si>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</si>
  <si>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</si>
  <si>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</si>
  <si>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</si>
  <si>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</si>
  <si>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</si>
  <si>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</si>
  <si>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</si>
  <si>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</si>
  <si>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</si>
  <si>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</si>
  <si>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</si>
  <si>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</si>
  <si>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</si>
  <si>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</si>
  <si>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</si>
  <si>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</si>
  <si>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</si>
  <si>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</si>
  <si>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</si>
  <si>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</si>
  <si>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</si>
  <si>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</si>
  <si>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</si>
  <si>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</si>
  <si>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</si>
  <si>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</si>
  <si>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</si>
  <si>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</si>
  <si>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</si>
  <si>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</si>
  <si>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</si>
  <si>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</si>
  <si>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</si>
  <si>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</si>
  <si>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</si>
  <si>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</si>
  <si>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</si>
  <si>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</si>
  <si>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</si>
  <si>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</si>
  <si>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</si>
  <si>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</si>
  <si>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</si>
  <si>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</si>
  <si>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</si>
  <si>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</si>
  <si>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</si>
  <si>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</si>
  <si>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</si>
  <si>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</si>
  <si>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</si>
  <si>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</si>
  <si>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</si>
  <si>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</si>
  <si>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</si>
  <si>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</si>
  <si>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</si>
  <si>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</si>
  <si>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</si>
  <si>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</si>
  <si>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</si>
  <si>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</si>
  <si>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</si>
  <si>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</si>
  <si>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</si>
  <si>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</si>
  <si>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</si>
  <si>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</si>
  <si>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</si>
  <si>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</si>
  <si>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</si>
  <si>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</si>
  <si>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</si>
  <si>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</si>
  <si>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</si>
  <si>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</si>
  <si>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</si>
  <si>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</si>
  <si>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</si>
  <si>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</si>
  <si>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</si>
  <si>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</si>
  <si>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</si>
  <si>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</si>
  <si>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</si>
  <si>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</si>
  <si>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</si>
  <si>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</si>
  <si>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</si>
  <si>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</si>
  <si>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</si>
  <si>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</si>
  <si>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</si>
  <si>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</si>
  <si>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</si>
  <si>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</si>
  <si>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</si>
  <si>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</si>
  <si>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</si>
  <si>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</si>
  <si>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</si>
  <si>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</si>
  <si>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</si>
  <si>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</si>
  <si>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</si>
  <si>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</si>
  <si>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</si>
  <si>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</si>
  <si>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</si>
  <si>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</si>
  <si>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</si>
  <si>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</si>
  <si>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</si>
  <si>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</si>
  <si>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</si>
  <si>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</si>
  <si>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</si>
  <si>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</si>
  <si>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</si>
  <si>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</si>
  <si>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</si>
  <si>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</si>
  <si>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</si>
  <si>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</si>
  <si>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</si>
  <si>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</si>
  <si>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</si>
  <si>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</si>
  <si>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</si>
  <si>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</si>
  <si>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</si>
  <si>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</si>
  <si>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</si>
  <si>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</si>
  <si>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</si>
  <si>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</si>
  <si>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</si>
  <si>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</si>
  <si>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</si>
  <si>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</si>
  <si>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</si>
  <si>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</si>
  <si>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</si>
  <si>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</si>
  <si>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</si>
  <si>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</si>
  <si>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</si>
  <si>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</si>
  <si>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</si>
  <si>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</si>
  <si>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</si>
  <si>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</si>
  <si>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</si>
  <si>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</si>
  <si>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</si>
  <si>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</si>
  <si>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</si>
  <si>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</si>
  <si>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</si>
  <si>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</si>
  <si>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</si>
  <si>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</si>
  <si>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</si>
  <si>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</si>
  <si>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</si>
  <si>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</si>
  <si>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</si>
  <si>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</si>
  <si>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</si>
  <si>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</si>
  <si>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</si>
  <si>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</si>
  <si>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</si>
  <si>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</si>
  <si>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</si>
  <si>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</si>
  <si>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</si>
  <si>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</si>
  <si>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</si>
  <si>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</si>
  <si>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</si>
  <si>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</si>
  <si>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</si>
  <si>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</si>
  <si>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</si>
  <si>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</si>
  <si>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</si>
  <si>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</si>
  <si>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</si>
  <si>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</si>
  <si>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</si>
  <si>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</si>
  <si>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</si>
  <si>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</si>
  <si>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</si>
  <si>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</si>
  <si>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</si>
  <si>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</si>
  <si>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</si>
  <si>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</si>
  <si>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</si>
  <si>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</si>
  <si>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</si>
  <si>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</si>
  <si>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</si>
  <si>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</si>
  <si>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</si>
  <si>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</si>
  <si>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</si>
  <si>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</si>
  <si>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</si>
  <si>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</si>
  <si>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</si>
  <si>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</si>
  <si>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</si>
  <si>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</si>
  <si>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</si>
  <si>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</si>
  <si>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</si>
  <si>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</si>
  <si>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</si>
  <si>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</si>
  <si>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</si>
  <si>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</si>
  <si>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</si>
  <si>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</si>
  <si>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</si>
  <si>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</si>
  <si>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</si>
  <si>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</si>
  <si>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</si>
  <si>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</si>
  <si>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</si>
  <si>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</si>
  <si>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</si>
  <si>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</si>
  <si>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</si>
  <si>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</si>
  <si>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</si>
  <si>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</si>
  <si>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</si>
  <si>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</si>
  <si>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</si>
  <si>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</si>
  <si>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</si>
  <si>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</si>
  <si>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</si>
  <si>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</si>
  <si>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</si>
  <si>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</si>
  <si>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</si>
  <si>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</si>
  <si>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</si>
  <si>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</si>
  <si>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</si>
  <si>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</si>
  <si>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</si>
  <si>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</si>
  <si>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</si>
  <si>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</si>
  <si>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</si>
  <si>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</si>
  <si>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</si>
  <si>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</si>
  <si>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</si>
  <si>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</si>
  <si>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</si>
  <si>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</si>
  <si>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</si>
  <si>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</si>
  <si>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</si>
  <si>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</si>
  <si>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</si>
  <si>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</si>
  <si>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</si>
  <si>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</si>
  <si>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</si>
  <si>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</si>
  <si>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</si>
  <si>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</si>
  <si>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</si>
  <si>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</si>
  <si>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</si>
  <si>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</si>
  <si>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</si>
  <si>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</si>
  <si>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</si>
  <si>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</si>
  <si>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</si>
  <si>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</si>
  <si>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</si>
  <si>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</si>
  <si>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</si>
  <si>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</si>
  <si>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</si>
  <si>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</si>
  <si>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</si>
  <si>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</si>
  <si>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</si>
  <si>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</si>
  <si>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</si>
  <si>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</si>
  <si>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</si>
  <si>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</si>
  <si>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</si>
  <si>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</si>
  <si>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</si>
  <si>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</si>
  <si>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</si>
  <si>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</si>
  <si>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</si>
  <si>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</si>
  <si>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</si>
  <si>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</si>
  <si>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</si>
  <si>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</si>
  <si>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</si>
  <si>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</si>
  <si>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</si>
  <si>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</si>
  <si>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</si>
  <si>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</si>
  <si>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</si>
  <si>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</si>
  <si>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</si>
  <si>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</si>
  <si>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</si>
  <si>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</si>
  <si>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</si>
  <si>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</si>
  <si>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</si>
  <si>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</si>
  <si>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</si>
  <si>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</si>
  <si>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</si>
  <si>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</si>
  <si>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</si>
  <si>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</si>
  <si>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</si>
  <si>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</si>
  <si>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</si>
  <si>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</si>
  <si>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</si>
  <si>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</si>
  <si>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</si>
  <si>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</si>
  <si>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</si>
  <si>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</si>
  <si>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</si>
  <si>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</si>
  <si>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</si>
  <si>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</si>
  <si>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</si>
  <si>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</si>
  <si>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</si>
  <si>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</si>
  <si>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</si>
  <si>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</si>
  <si>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</si>
  <si>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</si>
  <si>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</si>
  <si>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</si>
  <si>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</si>
  <si>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</si>
  <si>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</si>
  <si>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</si>
  <si>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</si>
  <si>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</si>
  <si>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</si>
  <si>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</si>
  <si>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</si>
  <si>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</si>
  <si>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</si>
  <si>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</si>
  <si>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</si>
  <si>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</si>
  <si>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</si>
  <si>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</si>
  <si>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</si>
  <si>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</si>
  <si>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</si>
  <si>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</si>
  <si>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</si>
  <si>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</si>
  <si>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</si>
  <si>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</si>
  <si>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</si>
  <si>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</si>
  <si>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</si>
  <si>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</si>
  <si>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</si>
  <si>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</si>
  <si>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</si>
  <si>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</si>
  <si>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</si>
  <si>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</si>
  <si>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</si>
  <si>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</si>
  <si>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</si>
  <si>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</si>
  <si>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</si>
  <si>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</si>
  <si>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</si>
  <si>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</si>
  <si>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</si>
  <si>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</si>
  <si>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</si>
  <si>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</si>
  <si>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</si>
  <si>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</si>
  <si>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</si>
  <si>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</si>
  <si>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</si>
  <si>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</si>
  <si>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</si>
  <si>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</si>
  <si>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</si>
  <si>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</si>
  <si>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</si>
  <si>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</si>
  <si>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</si>
  <si>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</si>
  <si>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</si>
  <si>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</si>
  <si>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</si>
  <si>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</si>
  <si>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</si>
  <si>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</si>
  <si>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</si>
  <si>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</si>
  <si>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</si>
  <si>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</si>
  <si>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</si>
  <si>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</si>
  <si>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</si>
  <si>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</si>
  <si>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</si>
  <si>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</si>
  <si>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</si>
  <si>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</si>
  <si>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</si>
  <si>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</si>
  <si>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</si>
  <si>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</si>
  <si>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</si>
  <si>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</si>
  <si>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</si>
  <si>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</si>
  <si>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</si>
  <si>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</si>
  <si>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</si>
  <si>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</si>
  <si>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</si>
  <si>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</si>
  <si>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</si>
  <si>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</si>
  <si>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</si>
  <si>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</si>
  <si>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</si>
  <si>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</si>
  <si>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</si>
  <si>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</si>
  <si>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</si>
  <si>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</si>
  <si>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</si>
  <si>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</si>
  <si>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</si>
  <si>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</si>
  <si>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</si>
  <si>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</si>
  <si>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</si>
  <si>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</si>
  <si>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</si>
  <si>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</si>
  <si>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</si>
  <si>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</si>
  <si>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</si>
  <si>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</si>
  <si>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</si>
  <si>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</si>
  <si>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</si>
  <si>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</si>
  <si>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</si>
  <si>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</si>
  <si>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</si>
  <si>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</si>
  <si>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</si>
  <si>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</si>
  <si>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</si>
  <si>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</si>
  <si>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</si>
  <si>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</si>
  <si>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</si>
  <si>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</si>
  <si>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</si>
  <si>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</si>
  <si>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</si>
  <si>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</si>
  <si>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</si>
  <si>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</si>
  <si>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</si>
  <si>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</si>
  <si>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</si>
  <si>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</si>
  <si>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</si>
  <si>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</si>
  <si>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</si>
  <si>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</si>
  <si>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</si>
  <si>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</si>
  <si>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</si>
  <si>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</si>
  <si>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</si>
  <si>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</si>
  <si>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</si>
  <si>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</si>
  <si>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</si>
  <si>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</si>
  <si>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</si>
  <si>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</si>
  <si>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</si>
  <si>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</si>
  <si>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</si>
  <si>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</si>
  <si>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</si>
  <si>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</si>
  <si>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</si>
  <si>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</si>
  <si>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</si>
  <si>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</si>
  <si>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</si>
  <si>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</si>
  <si>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</si>
  <si>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</si>
  <si>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</si>
  <si>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</si>
  <si>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</si>
  <si>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</si>
  <si>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</si>
  <si>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</si>
  <si>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</si>
  <si>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</si>
  <si>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</si>
  <si>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</si>
  <si>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</si>
  <si>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</si>
  <si>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</si>
  <si>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</si>
  <si>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</si>
  <si>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</si>
  <si>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</si>
  <si>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</si>
  <si>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</si>
  <si>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</si>
  <si>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</si>
  <si>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</si>
  <si>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</si>
  <si>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</si>
  <si>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</si>
  <si>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</si>
  <si>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</si>
  <si>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</si>
  <si>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</si>
  <si>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</si>
  <si>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</si>
  <si>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</si>
  <si>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</si>
  <si>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</si>
  <si>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</si>
  <si>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</si>
  <si>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</si>
  <si>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</si>
  <si>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</si>
  <si>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</si>
  <si>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</si>
  <si>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</si>
  <si>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</si>
  <si>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</si>
  <si>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</si>
  <si>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</si>
  <si>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</si>
  <si>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</si>
  <si>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</si>
  <si>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</si>
  <si>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</si>
  <si>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</si>
  <si>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</si>
  <si>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</si>
  <si>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</si>
  <si>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</si>
  <si>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</si>
  <si>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</si>
  <si>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</si>
  <si>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</si>
  <si>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</si>
  <si>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</si>
  <si>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</si>
  <si>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</si>
  <si>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</si>
  <si>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</si>
  <si>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</si>
  <si>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</si>
  <si>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</si>
  <si>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</si>
  <si>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</si>
  <si>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</si>
  <si>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</si>
  <si>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</si>
  <si>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</si>
  <si>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</si>
  <si>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</si>
  <si>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</si>
  <si>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</si>
  <si>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</si>
  <si>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</si>
  <si>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</si>
  <si>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</si>
  <si>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</si>
  <si>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</si>
  <si>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</si>
  <si>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</si>
  <si>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</si>
  <si>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</si>
  <si>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</si>
  <si>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</si>
  <si>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</si>
  <si>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</si>
  <si>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</si>
  <si>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</si>
  <si>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</si>
  <si>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</si>
  <si>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</si>
  <si>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</si>
  <si>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</si>
  <si>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</si>
  <si>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</si>
  <si>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</si>
  <si>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</si>
  <si>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</si>
  <si>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</si>
  <si>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</si>
  <si>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</si>
  <si>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</si>
  <si>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</si>
  <si>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</si>
  <si>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</si>
  <si>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</si>
  <si>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</si>
  <si>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</si>
  <si>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</si>
  <si>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</si>
  <si>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</si>
  <si>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</si>
  <si>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</si>
  <si>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</si>
  <si>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</si>
  <si>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</si>
  <si>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</si>
  <si>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</si>
  <si>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</si>
  <si>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</si>
  <si>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</si>
  <si>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</si>
  <si>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</si>
  <si>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</si>
  <si>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</si>
  <si>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</si>
  <si>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</si>
  <si>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</si>
  <si>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</si>
  <si>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</si>
  <si>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</si>
  <si>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</si>
  <si>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</si>
  <si>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</si>
  <si>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</si>
  <si>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</si>
  <si>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</si>
  <si>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</si>
  <si>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</si>
  <si>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</si>
  <si>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</si>
  <si>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</si>
  <si>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</si>
  <si>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</si>
  <si>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</si>
  <si>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</si>
  <si>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</si>
  <si>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</si>
  <si>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</si>
  <si>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</si>
  <si>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</si>
  <si>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</si>
  <si>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</si>
  <si>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</si>
  <si>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</si>
  <si>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</si>
  <si>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</si>
  <si>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</si>
  <si>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</si>
  <si>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</si>
  <si>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</si>
  <si>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</si>
  <si>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</si>
  <si>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</si>
  <si>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</si>
  <si>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</si>
  <si>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</si>
  <si>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</si>
  <si>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</si>
  <si>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</si>
  <si>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</si>
  <si>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</si>
  <si>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</si>
  <si>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</si>
  <si>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</si>
  <si>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</si>
  <si>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</si>
  <si>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</si>
  <si>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</si>
  <si>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</si>
  <si>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</si>
  <si>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</si>
  <si>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</si>
  <si>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</si>
  <si>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</si>
  <si>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</si>
  <si>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</si>
  <si>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</si>
  <si>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</si>
  <si>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</si>
  <si>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</si>
  <si>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</si>
  <si>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</si>
  <si>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</si>
  <si>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</si>
  <si>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</si>
  <si>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</si>
  <si>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</si>
  <si>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</si>
  <si>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</si>
  <si>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</si>
  <si>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</si>
  <si>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</si>
  <si>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</si>
  <si>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</si>
  <si>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</si>
  <si>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</si>
  <si>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</si>
  <si>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</si>
  <si>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</si>
  <si>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</si>
  <si>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</si>
  <si>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</si>
  <si>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</si>
  <si>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</si>
  <si>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</si>
  <si>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</si>
  <si>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</si>
  <si>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</si>
  <si>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</si>
  <si>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</si>
  <si>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</si>
  <si>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</si>
  <si>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</si>
  <si>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</si>
  <si>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</si>
  <si>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</si>
  <si>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</si>
  <si>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</si>
  <si>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</si>
  <si>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</si>
  <si>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</si>
  <si>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</si>
  <si>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</si>
  <si>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</si>
  <si>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</si>
  <si>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</si>
  <si>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</si>
  <si>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</si>
  <si>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</si>
  <si>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</si>
  <si>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</si>
  <si>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</si>
  <si>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</si>
  <si>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</si>
  <si>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</si>
  <si>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</si>
  <si>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</si>
  <si>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</si>
  <si>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</si>
  <si>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</si>
  <si>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</si>
  <si>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</si>
  <si>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</si>
  <si>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</si>
  <si>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</si>
  <si>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</si>
  <si>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</si>
  <si>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</si>
  <si>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</si>
  <si>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</si>
  <si>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</si>
  <si>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</si>
  <si>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</si>
  <si>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</si>
  <si>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</si>
  <si>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</si>
  <si>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</si>
  <si>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</si>
  <si>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</si>
  <si>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</si>
  <si>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</si>
  <si>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</si>
  <si>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</si>
  <si>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</si>
  <si>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</si>
  <si>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</si>
  <si>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</si>
  <si>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</si>
  <si>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</si>
  <si>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</si>
  <si>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</si>
  <si>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</si>
  <si>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</si>
  <si>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</si>
  <si>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</si>
  <si>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</si>
  <si>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</si>
  <si>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</si>
  <si>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</si>
  <si>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</si>
  <si>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</si>
  <si>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</si>
  <si>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</si>
  <si>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</si>
  <si>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</si>
  <si>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</si>
  <si>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</si>
  <si>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</si>
  <si>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</si>
  <si>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</si>
  <si>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</si>
  <si>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</si>
  <si>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</si>
  <si>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</si>
  <si>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</si>
  <si>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</si>
  <si>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</si>
  <si>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</si>
  <si>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</si>
  <si>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</si>
  <si>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</si>
  <si>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</si>
  <si>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</si>
  <si>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</si>
  <si>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</si>
  <si>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</si>
  <si>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</si>
  <si>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</si>
  <si>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</si>
  <si>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</si>
  <si>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</si>
  <si>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</si>
  <si>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</si>
  <si>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</si>
  <si>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</si>
  <si>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</si>
  <si>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</si>
  <si>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</si>
  <si>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</si>
  <si>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</si>
  <si>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</si>
  <si>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</si>
  <si>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</si>
  <si>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</si>
  <si>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</si>
  <si>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</si>
  <si>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</si>
  <si>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</si>
  <si>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</si>
  <si>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</si>
  <si>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</si>
  <si>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</si>
  <si>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</si>
  <si>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</si>
  <si>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</si>
  <si>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</si>
  <si>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</si>
  <si>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</si>
  <si>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</si>
  <si>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</si>
  <si>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</si>
  <si>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</si>
  <si>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</si>
  <si>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</si>
  <si>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</si>
  <si>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</si>
  <si>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</si>
  <si>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</si>
  <si>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</si>
  <si>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</si>
  <si>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</si>
  <si>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</si>
  <si>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</si>
  <si>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</si>
  <si>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</si>
  <si>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</si>
  <si>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</si>
  <si>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</si>
  <si>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</si>
  <si>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</si>
  <si>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</si>
  <si>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</si>
  <si>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</si>
  <si>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</si>
  <si>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</si>
  <si>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</si>
  <si>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</si>
  <si>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</si>
  <si>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</si>
  <si>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</si>
  <si>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</si>
  <si>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</si>
  <si>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</si>
  <si>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</si>
  <si>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</si>
  <si>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</si>
  <si>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</si>
  <si>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</si>
  <si>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</si>
  <si>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</si>
  <si>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</si>
  <si>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</si>
  <si>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</si>
  <si>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</si>
  <si>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</si>
  <si>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</si>
  <si>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</si>
  <si>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</si>
  <si>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</si>
  <si>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</si>
  <si>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</si>
  <si>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</si>
  <si>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</si>
  <si>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</si>
  <si>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</si>
  <si>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</si>
  <si>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</si>
  <si>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</si>
  <si>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</si>
  <si>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</si>
  <si>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</si>
  <si>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</si>
  <si>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</si>
  <si>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</si>
  <si>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</si>
  <si>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</si>
  <si>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</si>
  <si>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</si>
  <si>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</si>
  <si>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</si>
  <si>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</si>
  <si>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</si>
  <si>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</si>
  <si>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</si>
  <si>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</si>
  <si>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</si>
  <si>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</si>
  <si>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</si>
  <si>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</si>
  <si>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</si>
  <si>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</si>
  <si>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</si>
  <si>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</si>
  <si>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</si>
  <si>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</si>
  <si>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</si>
  <si>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</si>
  <si>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</si>
  <si>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</si>
  <si>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</si>
  <si>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</si>
  <si>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</si>
  <si>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</si>
  <si>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</si>
  <si>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</si>
  <si>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</si>
  <si>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</si>
  <si>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</si>
  <si>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</si>
  <si>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</si>
  <si>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</si>
  <si>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</si>
  <si>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</si>
  <si>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</si>
  <si>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</si>
  <si>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</si>
  <si>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</si>
  <si>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</si>
  <si>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</si>
  <si>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</si>
  <si>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</si>
  <si>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</si>
  <si>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</si>
  <si>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</si>
  <si>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</si>
  <si>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</si>
  <si>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</si>
  <si>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</si>
  <si>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</si>
  <si>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</si>
  <si>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</si>
  <si>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</si>
  <si>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</si>
  <si>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</si>
  <si>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</si>
  <si>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</si>
  <si>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</si>
  <si>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</si>
  <si>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</si>
  <si>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</si>
  <si>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</si>
  <si>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</si>
  <si>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</si>
  <si>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</si>
  <si>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</si>
  <si>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</si>
  <si>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</si>
  <si>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</si>
  <si>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</si>
  <si>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</si>
  <si>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</si>
  <si>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</si>
  <si>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</si>
  <si>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</si>
  <si>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</si>
  <si>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</si>
  <si>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</si>
  <si>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</si>
  <si>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</si>
  <si>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</si>
  <si>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</si>
  <si>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</si>
  <si>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</si>
  <si>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</si>
  <si>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</si>
  <si>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</si>
  <si>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</si>
  <si>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</si>
  <si>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</si>
  <si>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</si>
  <si>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</si>
  <si>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</si>
  <si>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</si>
  <si>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</si>
  <si>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</si>
  <si>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</si>
  <si>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</si>
  <si>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</si>
  <si>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</si>
  <si>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</si>
  <si>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</si>
  <si>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</si>
  <si>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</si>
  <si>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</si>
  <si>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</si>
  <si>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</si>
  <si>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</si>
  <si>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</si>
  <si>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</si>
  <si>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</si>
  <si>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</si>
  <si>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</si>
  <si>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</si>
  <si>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</si>
  <si>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</si>
  <si>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</si>
  <si>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</si>
  <si>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</si>
  <si>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</si>
  <si>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</si>
  <si>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</si>
  <si>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</si>
  <si>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</si>
  <si>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</si>
  <si>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</si>
  <si>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</si>
  <si>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</si>
  <si>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</si>
  <si>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</si>
  <si>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</si>
  <si>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</si>
  <si>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</si>
  <si>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</si>
  <si>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</si>
  <si>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</si>
  <si>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</si>
  <si>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</si>
  <si>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</si>
  <si>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</si>
  <si>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</si>
  <si>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</si>
  <si>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</si>
  <si>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</si>
  <si>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</si>
  <si>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</si>
  <si>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</si>
  <si>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</si>
  <si>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</si>
  <si>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</si>
  <si>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</si>
  <si>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</si>
  <si>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</si>
  <si>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</si>
  <si>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</si>
  <si>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</si>
  <si>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</si>
  <si>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</si>
  <si>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</si>
  <si>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</si>
  <si>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</si>
  <si>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</si>
  <si>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</si>
  <si>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</si>
  <si>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</si>
  <si>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</si>
  <si>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</si>
  <si>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</si>
  <si>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</si>
  <si>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</si>
  <si>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</si>
  <si>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</si>
  <si>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</si>
  <si>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</si>
  <si>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</si>
  <si>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</si>
  <si>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</si>
  <si>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</si>
  <si>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</si>
  <si>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</si>
  <si>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</si>
  <si>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</si>
  <si>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</si>
  <si>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</si>
  <si>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</si>
  <si>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</si>
  <si>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</si>
  <si>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</si>
  <si>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</si>
  <si>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</si>
  <si>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</si>
  <si>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</si>
  <si>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</si>
  <si>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</si>
  <si>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</si>
  <si>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</si>
  <si>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</si>
  <si>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</si>
  <si>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</si>
  <si>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</si>
  <si>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</si>
  <si>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</si>
  <si>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</si>
  <si>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</si>
  <si>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</si>
  <si>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</si>
  <si>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</si>
  <si>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</si>
  <si>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</si>
  <si>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</si>
  <si>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</si>
  <si>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</si>
  <si>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</si>
  <si>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</si>
  <si>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</si>
  <si>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</si>
  <si>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</si>
  <si>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</si>
  <si>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</si>
  <si>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</si>
  <si>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</si>
  <si>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</si>
  <si>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</si>
  <si>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</si>
  <si>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</si>
  <si>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</si>
  <si>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</si>
  <si>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</si>
  <si>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</si>
  <si>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</si>
  <si>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</si>
  <si>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</si>
  <si>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</si>
  <si>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</si>
  <si>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</si>
  <si>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</si>
  <si>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</si>
  <si>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</si>
  <si>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</si>
  <si>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</si>
  <si>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</si>
  <si>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</si>
  <si>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</si>
  <si>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</si>
  <si>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</si>
  <si>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</si>
  <si>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</si>
  <si>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</si>
  <si>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</si>
  <si>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</si>
  <si>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</si>
  <si>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</si>
  <si>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</si>
  <si>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</si>
  <si>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</si>
  <si>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</si>
  <si>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</si>
  <si>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</si>
  <si>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</si>
  <si>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</si>
  <si>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</si>
  <si>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</si>
  <si>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</si>
  <si>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</si>
  <si>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</si>
  <si>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</si>
  <si>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</si>
  <si>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</si>
  <si>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</si>
  <si>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</si>
  <si>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</si>
  <si>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</si>
  <si>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</si>
  <si>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</si>
  <si>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</si>
  <si>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</si>
  <si>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</si>
  <si>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</si>
  <si>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</si>
  <si>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</si>
  <si>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</si>
  <si>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</si>
  <si>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</si>
  <si>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</si>
  <si>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</si>
  <si>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</si>
  <si>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</si>
  <si>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</si>
  <si>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</si>
  <si>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</si>
  <si>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</si>
  <si>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</si>
  <si>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</si>
  <si>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</si>
  <si>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</si>
  <si>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</si>
  <si>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</si>
  <si>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</si>
  <si>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</si>
  <si>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</si>
  <si>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</si>
  <si>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</si>
  <si>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</si>
  <si>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</si>
  <si>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</si>
  <si>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</si>
  <si>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</si>
  <si>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</si>
  <si>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</si>
  <si>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</si>
  <si>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</si>
  <si>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</si>
  <si>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</si>
  <si>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</si>
  <si>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</si>
  <si>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</si>
  <si>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</si>
  <si>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</si>
  <si>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</si>
  <si>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</si>
  <si>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</si>
  <si>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</si>
  <si>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</si>
  <si>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</si>
  <si>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</si>
  <si>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</si>
  <si>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</si>
  <si>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</si>
  <si>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</si>
  <si>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</si>
  <si>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</si>
  <si>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</si>
  <si>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</si>
  <si>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</si>
  <si>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</si>
  <si>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</si>
  <si>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</si>
  <si>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</si>
  <si>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</si>
  <si>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</si>
  <si>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</si>
  <si>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</si>
  <si>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</si>
  <si>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</si>
  <si>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</si>
  <si>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</si>
  <si>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</si>
  <si>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</si>
  <si>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</si>
  <si>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</si>
  <si>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</si>
  <si>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</si>
  <si>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</si>
  <si>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</si>
  <si>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</si>
  <si>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</si>
  <si>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</si>
  <si>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</si>
  <si>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</si>
  <si>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</si>
  <si>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</si>
  <si>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</si>
  <si>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</si>
  <si>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</si>
  <si>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</si>
  <si>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</si>
  <si>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</si>
  <si>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</si>
  <si>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</si>
  <si>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</si>
  <si>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</si>
  <si>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</si>
  <si>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</si>
  <si>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</si>
  <si>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</si>
  <si>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</si>
  <si>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</si>
  <si>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</si>
  <si>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</si>
  <si>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</si>
  <si>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</si>
  <si>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</si>
  <si>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</si>
  <si>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</si>
  <si>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</si>
  <si>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</si>
  <si>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</si>
  <si>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</si>
  <si>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</si>
  <si>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</si>
  <si>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</si>
  <si>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</si>
  <si>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</si>
  <si>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</si>
  <si>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</si>
  <si>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</si>
  <si>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</si>
  <si>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</si>
  <si>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</si>
  <si>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</si>
  <si>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</si>
  <si>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</si>
  <si>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</si>
  <si>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</si>
  <si>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</si>
  <si>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</si>
  <si>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</si>
  <si>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</si>
  <si>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</si>
  <si>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</si>
  <si>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</si>
  <si>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</si>
  <si>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</si>
  <si>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</si>
  <si>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</si>
  <si>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</si>
  <si>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</si>
  <si>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</si>
  <si>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</si>
  <si>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</si>
  <si>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</si>
  <si>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</si>
  <si>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</si>
  <si>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</si>
  <si>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</si>
  <si>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</si>
  <si>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</si>
  <si>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</si>
  <si>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</si>
  <si>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</si>
  <si>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</si>
  <si>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</si>
  <si>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</si>
  <si>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</si>
  <si>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</si>
  <si>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</si>
  <si>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</si>
  <si>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</si>
  <si>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</si>
  <si>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</si>
  <si>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</si>
  <si>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</si>
  <si>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</si>
  <si>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</si>
  <si>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</si>
  <si>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</si>
  <si>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</si>
  <si>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</si>
  <si>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</si>
  <si>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</si>
  <si>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</si>
  <si>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</si>
  <si>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</si>
  <si>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</si>
  <si>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</si>
  <si>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</si>
  <si>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</si>
  <si>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</si>
  <si>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</si>
  <si>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</si>
  <si>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</si>
  <si>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</si>
  <si>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</si>
  <si>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</si>
  <si>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</si>
  <si>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</si>
  <si>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</si>
  <si>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</si>
  <si>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</si>
  <si>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</si>
  <si>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</si>
  <si>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</si>
  <si>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</si>
  <si>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</si>
  <si>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</si>
  <si>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</si>
  <si>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</si>
  <si>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</si>
  <si>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</si>
  <si>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</si>
  <si>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</si>
  <si>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</si>
  <si>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</si>
  <si>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</si>
  <si>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</si>
  <si>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</si>
  <si>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</si>
  <si>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</si>
  <si>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</si>
  <si>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</si>
  <si>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</si>
  <si>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</si>
  <si>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</si>
  <si>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</si>
  <si>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</si>
  <si>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</si>
  <si>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</si>
  <si>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</si>
  <si>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</si>
  <si>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</si>
  <si>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</si>
  <si>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</si>
  <si>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</si>
  <si>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</si>
  <si>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</si>
  <si>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</si>
  <si>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</si>
  <si>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</si>
  <si>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</si>
  <si>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</si>
  <si>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</si>
  <si>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</si>
  <si>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</si>
  <si>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</si>
  <si>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</si>
  <si>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</si>
  <si>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</si>
  <si>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</si>
  <si>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</si>
  <si>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</si>
  <si>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</si>
  <si>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</si>
  <si>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</si>
  <si>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</si>
  <si>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</si>
  <si>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</si>
  <si>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</si>
  <si>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</si>
  <si>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</si>
  <si>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</si>
  <si>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</si>
  <si>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</si>
  <si>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</si>
  <si>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</si>
  <si>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</si>
  <si>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</si>
  <si>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</si>
  <si>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</si>
  <si>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</si>
  <si>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</si>
  <si>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</si>
  <si>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</si>
  <si>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</si>
  <si>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</si>
  <si>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</si>
  <si>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</si>
  <si>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</si>
  <si>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</si>
  <si>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</si>
  <si>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</si>
  <si>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</si>
  <si>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</si>
  <si>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</si>
  <si>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</si>
  <si>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</si>
  <si>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</si>
  <si>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</si>
  <si>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</si>
  <si>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</si>
  <si>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</si>
  <si>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</si>
  <si>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</si>
  <si>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</si>
  <si>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</si>
  <si>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</si>
  <si>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</si>
  <si>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</si>
  <si>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</si>
  <si>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</si>
  <si>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</si>
  <si>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</si>
  <si>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</si>
  <si>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</si>
  <si>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</si>
  <si>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</si>
  <si>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</si>
  <si>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</si>
  <si>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</si>
  <si>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</si>
  <si>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</si>
  <si>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</si>
  <si>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</si>
  <si>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</si>
  <si>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</si>
  <si>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</si>
  <si>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</si>
  <si>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</si>
  <si>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</si>
  <si>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</si>
  <si>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</si>
  <si>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</si>
  <si>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</si>
  <si>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</si>
  <si>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</si>
  <si>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</si>
  <si>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</si>
  <si>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</si>
  <si>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</si>
  <si>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</si>
  <si>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</si>
  <si>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</si>
  <si>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</si>
  <si>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</si>
  <si>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</si>
  <si>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</si>
  <si>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</si>
  <si>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</si>
  <si>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</si>
  <si>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</si>
  <si>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</si>
  <si>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</si>
  <si>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</si>
  <si>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</si>
  <si>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</si>
  <si>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</si>
  <si>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</si>
  <si>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</si>
  <si>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</si>
  <si>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</si>
  <si>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</si>
  <si>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</si>
  <si>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</si>
  <si>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</si>
  <si>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</si>
  <si>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</si>
  <si>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</si>
  <si>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</si>
  <si>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</si>
  <si>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</si>
  <si>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</si>
  <si>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</si>
  <si>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</si>
  <si>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</si>
  <si>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</si>
  <si>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</si>
  <si>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</si>
  <si>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</si>
  <si>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</si>
  <si>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</si>
  <si>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</si>
  <si>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</si>
  <si>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</si>
  <si>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</si>
  <si>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</si>
  <si>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</si>
  <si>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</si>
  <si>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</si>
  <si>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</si>
  <si>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</si>
  <si>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</si>
  <si>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</si>
  <si>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</si>
  <si>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</si>
  <si>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</si>
  <si>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</si>
  <si>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</si>
  <si>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</si>
  <si>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</si>
  <si>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</si>
  <si>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</si>
  <si>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</si>
  <si>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</si>
  <si>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</si>
  <si>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</si>
  <si>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</si>
  <si>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</si>
  <si>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</si>
  <si>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</si>
  <si>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</si>
  <si>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</si>
  <si>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</si>
  <si>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</si>
  <si>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</si>
  <si>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</si>
  <si>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</si>
  <si>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</si>
  <si>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</si>
  <si>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</si>
  <si>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</si>
  <si>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</si>
  <si>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</si>
  <si>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</si>
  <si>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</si>
  <si>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</si>
  <si>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</si>
  <si>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</si>
  <si>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</si>
  <si>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</si>
  <si>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</si>
  <si>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</si>
  <si>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</si>
  <si>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</si>
  <si>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</si>
  <si>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</si>
  <si>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</si>
  <si>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</si>
  <si>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</si>
  <si>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</si>
  <si>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</si>
  <si>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</si>
  <si>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</si>
  <si>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</si>
  <si>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</si>
  <si>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</si>
  <si>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</si>
  <si>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</si>
  <si>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</si>
  <si>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</si>
  <si>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</si>
  <si>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</si>
  <si>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</si>
  <si>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</si>
  <si>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</si>
  <si>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</si>
  <si>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</si>
  <si>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</si>
  <si>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</si>
  <si>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</si>
  <si>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</si>
  <si>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</si>
  <si>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</si>
  <si>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</si>
  <si>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</si>
  <si>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</si>
  <si>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</si>
  <si>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</si>
  <si>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</si>
  <si>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</si>
  <si>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</si>
  <si>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</si>
  <si>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</si>
  <si>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</si>
  <si>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</si>
  <si>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</si>
  <si>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</si>
  <si>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</si>
  <si>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</si>
  <si>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</si>
  <si>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</si>
  <si>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</si>
  <si>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</si>
  <si>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</si>
  <si>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</si>
  <si>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</si>
  <si>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</si>
  <si>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</si>
  <si>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</si>
  <si>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</si>
  <si>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</si>
  <si>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</si>
  <si>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</si>
  <si>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</si>
  <si>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</si>
  <si>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</si>
  <si>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</si>
  <si>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</si>
  <si>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</si>
  <si>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</si>
  <si>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</si>
  <si>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</si>
  <si>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</si>
  <si>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</si>
  <si>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</si>
  <si>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</si>
  <si>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</si>
  <si>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</si>
  <si>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</si>
  <si>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</si>
  <si>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</si>
  <si>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</si>
  <si>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</si>
  <si>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</si>
  <si>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</si>
  <si>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</si>
  <si>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</si>
  <si>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</si>
  <si>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</si>
  <si>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</si>
  <si>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</si>
  <si>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</si>
  <si>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</si>
  <si>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</si>
  <si>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</si>
  <si>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</si>
  <si>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</si>
  <si>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</si>
  <si>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</si>
  <si>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</si>
  <si>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</si>
  <si>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</si>
  <si>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</si>
  <si>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</si>
  <si>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</si>
  <si>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</si>
  <si>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</si>
  <si>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</si>
  <si>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</si>
  <si>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</si>
  <si>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</si>
  <si>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</si>
  <si>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</si>
  <si>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</si>
  <si>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</si>
  <si>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</si>
  <si>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</si>
  <si>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</si>
  <si>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</si>
  <si>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</si>
  <si>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</si>
  <si>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</si>
  <si>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</si>
  <si>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</si>
  <si>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</si>
  <si>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</si>
  <si>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</si>
  <si>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</si>
  <si>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</si>
  <si>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</si>
  <si>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</si>
  <si>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</si>
  <si>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</si>
  <si>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</si>
  <si>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</si>
  <si>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</si>
  <si>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</si>
  <si>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</si>
  <si>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</si>
  <si>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</si>
  <si>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</si>
  <si>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</si>
  <si>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</si>
  <si>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</si>
  <si>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</si>
  <si>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</si>
  <si>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</si>
  <si>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</si>
  <si>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</si>
  <si>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</si>
  <si>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</si>
  <si>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</si>
  <si>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</si>
  <si>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</si>
  <si>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</si>
  <si>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</si>
  <si>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</si>
  <si>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</si>
  <si>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</si>
  <si>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</si>
  <si>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</si>
  <si>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</si>
  <si>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</si>
  <si>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</si>
  <si>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</si>
  <si>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</si>
  <si>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</si>
  <si>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</si>
  <si>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</si>
  <si>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</si>
  <si>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</si>
  <si>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</si>
  <si>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</si>
  <si>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</si>
  <si>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</si>
  <si>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</si>
  <si>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</si>
  <si>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</si>
  <si>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</si>
  <si>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</si>
  <si>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</si>
  <si>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</si>
  <si>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</si>
  <si>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</si>
  <si>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</si>
  <si>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</si>
  <si>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</si>
  <si>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</si>
  <si>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</si>
  <si>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</si>
  <si>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</si>
  <si>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</si>
  <si>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</si>
  <si>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</si>
  <si>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</si>
  <si>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</si>
  <si>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</si>
  <si>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</si>
  <si>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</si>
  <si>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</si>
  <si>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</si>
  <si>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</si>
  <si>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</si>
  <si>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</si>
  <si>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</si>
  <si>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</si>
  <si>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</si>
  <si>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</si>
  <si>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</si>
  <si>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</si>
  <si>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</si>
  <si>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</si>
  <si>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</si>
  <si>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</si>
  <si>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</si>
  <si>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</si>
  <si>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</si>
  <si>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</si>
  <si>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</si>
  <si>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</si>
  <si>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</si>
  <si>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</si>
  <si>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</si>
  <si>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</si>
  <si>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</si>
  <si>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</si>
  <si>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</si>
  <si>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</si>
  <si>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</si>
  <si>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</si>
  <si>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</si>
  <si>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</si>
  <si>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</si>
  <si>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</si>
  <si>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</si>
  <si>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</si>
  <si>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</si>
  <si>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</si>
  <si>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</si>
  <si>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</si>
  <si>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</si>
  <si>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</si>
  <si>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</si>
  <si>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</si>
  <si>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</si>
  <si>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</si>
  <si>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</si>
  <si>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</si>
  <si>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</si>
  <si>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</si>
  <si>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</si>
  <si>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</si>
  <si>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</si>
  <si>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</si>
  <si>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</si>
  <si>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</si>
  <si>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</si>
  <si>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</si>
  <si>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</si>
  <si>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</si>
  <si>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</si>
  <si>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</si>
  <si>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</si>
  <si>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</si>
  <si>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</si>
  <si>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</si>
  <si>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</si>
  <si>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</si>
  <si>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</si>
  <si>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</si>
  <si>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</si>
  <si>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</si>
  <si>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</si>
  <si>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</si>
  <si>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</si>
  <si>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</si>
  <si>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</si>
  <si>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</si>
  <si>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</si>
  <si>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</si>
  <si>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</si>
  <si>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</si>
  <si>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</si>
  <si>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</si>
  <si>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</si>
  <si>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</si>
  <si>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</si>
  <si>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</si>
  <si>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</si>
  <si>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</si>
  <si>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</si>
  <si>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</si>
  <si>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</si>
  <si>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</si>
  <si>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</si>
  <si>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</si>
  <si>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</si>
  <si>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</si>
  <si>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</si>
  <si>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</si>
  <si>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</si>
  <si>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</si>
  <si>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</si>
  <si>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</si>
  <si>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</si>
  <si>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</si>
  <si>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</si>
  <si>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</si>
  <si>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</si>
  <si>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</si>
  <si>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</si>
  <si>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</si>
  <si>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</si>
  <si>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</si>
  <si>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</si>
  <si>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</si>
  <si>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</si>
  <si>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</si>
  <si>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</si>
  <si>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</si>
  <si>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</si>
  <si>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</si>
  <si>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</si>
  <si>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</si>
  <si>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</si>
  <si>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</si>
  <si>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</si>
  <si>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</si>
  <si>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</si>
  <si>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</si>
  <si>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</si>
  <si>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</si>
  <si>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</si>
  <si>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</si>
  <si>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</si>
  <si>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</si>
  <si>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</si>
  <si>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</si>
  <si>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</si>
  <si>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</si>
  <si>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</si>
  <si>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</si>
  <si>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</si>
  <si>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</si>
  <si>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</si>
  <si>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</si>
  <si>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</si>
  <si>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</si>
  <si>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</si>
  <si>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</si>
  <si>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</si>
  <si>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</si>
  <si>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</si>
  <si>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</si>
  <si>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</si>
  <si>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</si>
  <si>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</si>
  <si>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</si>
  <si>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</si>
  <si>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</si>
  <si>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</si>
  <si>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</si>
  <si>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</si>
  <si>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</si>
  <si>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</si>
  <si>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</si>
  <si>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</si>
  <si>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</si>
  <si>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</si>
  <si>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</si>
  <si>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</si>
  <si>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</si>
  <si>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</si>
  <si>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</si>
  <si>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</si>
  <si>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</si>
  <si>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</si>
  <si>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</si>
  <si>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</si>
  <si>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</si>
  <si>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</si>
  <si>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</si>
  <si>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</si>
  <si>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</si>
  <si>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</si>
  <si>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</si>
  <si>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</si>
  <si>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</si>
  <si>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</si>
  <si>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</si>
  <si>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</si>
  <si>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</si>
  <si>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</si>
  <si>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</si>
  <si>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</si>
  <si>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</si>
  <si>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</si>
  <si>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</si>
  <si>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</si>
  <si>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</si>
  <si>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</si>
  <si>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</si>
  <si>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</si>
  <si>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</si>
  <si>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</si>
  <si>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</si>
  <si>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</si>
  <si>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</si>
  <si>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</si>
  <si>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</si>
  <si>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</si>
  <si>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</si>
  <si>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</si>
  <si>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</si>
  <si>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</si>
  <si>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</si>
  <si>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</si>
  <si>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</si>
  <si>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</si>
  <si>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</si>
  <si>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</si>
  <si>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</si>
  <si>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</si>
  <si>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</si>
  <si>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</si>
  <si>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</si>
  <si>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</si>
  <si>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</si>
  <si>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</si>
  <si>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</si>
  <si>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</si>
  <si>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</si>
  <si>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</si>
  <si>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</si>
  <si>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</si>
  <si>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</si>
  <si>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</si>
  <si>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</si>
  <si>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</si>
  <si>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</si>
  <si>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</si>
  <si>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</si>
  <si>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</si>
  <si>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</si>
  <si>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</si>
  <si>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</si>
  <si>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</si>
  <si>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</si>
  <si>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</si>
  <si>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</si>
  <si>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</si>
  <si>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</si>
  <si>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</si>
  <si>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</si>
  <si>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</si>
  <si>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</si>
  <si>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</si>
  <si>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</si>
  <si>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</si>
  <si>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</si>
  <si>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</si>
  <si>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</si>
  <si>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</si>
  <si>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</si>
  <si>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</si>
  <si>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</si>
  <si>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</si>
  <si>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</si>
  <si>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</si>
  <si>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</si>
  <si>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</si>
  <si>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</si>
  <si>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</si>
  <si>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</si>
  <si>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</si>
  <si>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</si>
  <si>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</si>
  <si>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</si>
  <si>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</si>
  <si>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</si>
  <si>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</si>
  <si>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</si>
  <si>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</si>
  <si>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</si>
  <si>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</si>
  <si>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</si>
  <si>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</si>
  <si>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</si>
  <si>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</si>
  <si>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</si>
  <si>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</si>
  <si>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</si>
  <si>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</si>
  <si>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</si>
  <si>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</si>
  <si>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</si>
  <si>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</si>
  <si>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</si>
  <si>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</si>
  <si>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</si>
  <si>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</si>
  <si>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</si>
  <si>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</si>
  <si>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</si>
  <si>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</si>
  <si>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</si>
  <si>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</si>
  <si>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</si>
  <si>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</si>
  <si>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</si>
  <si>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</si>
  <si>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</si>
  <si>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</si>
  <si>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</si>
  <si>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</si>
  <si>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</si>
  <si>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</si>
  <si>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</si>
  <si>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</si>
  <si>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</si>
  <si>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</si>
  <si>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</si>
  <si>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</si>
  <si>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</si>
  <si>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</si>
  <si>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</si>
  <si>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</si>
  <si>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</si>
  <si>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</si>
  <si>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</si>
  <si>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</si>
  <si>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</si>
  <si>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</si>
  <si>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</si>
  <si>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</si>
  <si>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</si>
  <si>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</si>
  <si>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</si>
  <si>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</si>
  <si>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</si>
  <si>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</si>
  <si>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</si>
  <si>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</si>
  <si>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</si>
  <si>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</si>
  <si>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</si>
  <si>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</si>
  <si>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</si>
  <si>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</si>
  <si>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</si>
  <si>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</si>
  <si>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</si>
  <si>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</si>
  <si>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</si>
  <si>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</si>
  <si>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</si>
  <si>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</si>
  <si>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</si>
  <si>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</si>
  <si>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</si>
  <si>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</si>
  <si>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</si>
  <si>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</si>
  <si>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</si>
  <si>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</si>
  <si>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</si>
  <si>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</si>
  <si>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</si>
  <si>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</si>
  <si>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</si>
  <si>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</si>
  <si>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</si>
  <si>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</si>
  <si>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</si>
  <si>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</si>
  <si>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</si>
  <si>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</si>
  <si>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</si>
  <si>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</si>
  <si>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</si>
  <si>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</si>
  <si>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</si>
  <si>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</si>
  <si>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</si>
  <si>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</si>
  <si>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</si>
  <si>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</si>
  <si>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</si>
  <si>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</si>
  <si>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</si>
  <si>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</si>
  <si>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</si>
  <si>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</si>
  <si>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</si>
  <si>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</si>
  <si>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</si>
  <si>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</si>
  <si>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</si>
  <si>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</si>
  <si>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</si>
  <si>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</si>
  <si>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</si>
  <si>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</si>
  <si>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</si>
  <si>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</si>
  <si>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</si>
  <si>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</si>
  <si>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</si>
  <si>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</si>
  <si>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</si>
  <si>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</si>
  <si>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</si>
  <si>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</si>
  <si>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</si>
  <si>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</si>
  <si>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</si>
  <si>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</si>
  <si>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</si>
  <si>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</si>
  <si>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</si>
  <si>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</si>
  <si>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</si>
  <si>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</si>
  <si>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</si>
  <si>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</si>
  <si>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</si>
  <si>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</si>
  <si>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</si>
  <si>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</si>
  <si>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</si>
  <si>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</si>
  <si>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</si>
  <si>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</si>
  <si>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</si>
  <si>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</si>
  <si>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</si>
  <si>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</si>
  <si>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</si>
  <si>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</si>
  <si>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</si>
  <si>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</si>
  <si>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</si>
  <si>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</si>
  <si>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</si>
  <si>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</si>
  <si>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</si>
  <si>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</si>
  <si>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</si>
  <si>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</si>
  <si>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</si>
  <si>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</si>
  <si>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</si>
  <si>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</si>
  <si>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</si>
  <si>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</si>
  <si>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</si>
  <si>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</si>
  <si>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</si>
  <si>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</si>
  <si>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</si>
  <si>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</si>
  <si>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</si>
  <si>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</si>
  <si>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</si>
  <si>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</si>
  <si>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</si>
  <si>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</si>
  <si>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</si>
  <si>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</si>
  <si>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</si>
  <si>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</si>
  <si>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</si>
  <si>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</si>
  <si>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</si>
  <si>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</si>
  <si>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</si>
  <si>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</si>
  <si>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</si>
  <si>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</si>
  <si>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</si>
  <si>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</si>
  <si>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</si>
  <si>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</si>
  <si>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</si>
  <si>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</si>
  <si>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</si>
  <si>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</si>
  <si>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</si>
  <si>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</si>
  <si>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</si>
  <si>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</si>
  <si>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</si>
  <si>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</si>
  <si>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</si>
  <si>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</si>
  <si>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</si>
  <si>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</si>
  <si>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</si>
  <si>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</si>
  <si>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</si>
  <si>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</si>
  <si>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</si>
  <si>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</si>
  <si>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</si>
  <si>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</si>
  <si>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</si>
  <si>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</si>
  <si>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</si>
  <si>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</si>
  <si>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</si>
  <si>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</si>
  <si>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</si>
  <si>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</si>
  <si>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</si>
  <si>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</si>
  <si>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</si>
  <si>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</si>
  <si>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</si>
  <si>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</si>
  <si>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</si>
  <si>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</si>
  <si>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</si>
  <si>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</si>
  <si>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</si>
  <si>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</si>
  <si>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</si>
  <si>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</si>
  <si>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</si>
  <si>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</si>
  <si>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</si>
  <si>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</si>
  <si>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</si>
  <si>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</si>
  <si>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</si>
  <si>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</si>
  <si>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</si>
  <si>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</si>
  <si>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</si>
  <si>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</si>
  <si>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</si>
  <si>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</si>
  <si>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</si>
  <si>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</si>
  <si>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</si>
  <si>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</si>
  <si>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</si>
  <si>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</si>
  <si>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</si>
  <si>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</si>
  <si>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</si>
  <si>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</si>
  <si>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</si>
  <si>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</si>
  <si>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</si>
  <si>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</si>
  <si>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</si>
  <si>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</si>
  <si>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</si>
  <si>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</si>
  <si>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</si>
  <si>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</si>
  <si>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</si>
  <si>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</si>
  <si>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</si>
  <si>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</si>
  <si>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</si>
  <si>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</si>
  <si>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</si>
  <si>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</si>
  <si>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</si>
  <si>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</si>
  <si>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</si>
  <si>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</si>
  <si>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</si>
  <si>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</si>
  <si>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</si>
  <si>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</si>
  <si>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</si>
  <si>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</si>
  <si>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</si>
  <si>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</si>
  <si>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</si>
  <si>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</si>
  <si>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</si>
  <si>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</si>
  <si>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</si>
  <si>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</si>
  <si>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</si>
  <si>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</si>
  <si>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</si>
  <si>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</si>
  <si>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</si>
  <si>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</si>
  <si>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</si>
  <si>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</si>
  <si>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</si>
  <si>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</si>
  <si>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</si>
  <si>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</si>
  <si>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</si>
  <si>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</si>
  <si>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</si>
  <si>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</si>
  <si>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</si>
  <si>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</si>
  <si>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</si>
  <si>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</si>
  <si>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</si>
  <si>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</si>
  <si>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</si>
  <si>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</si>
  <si>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</si>
  <si>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</si>
  <si>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</si>
  <si>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</si>
  <si>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</si>
  <si>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</si>
  <si>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</si>
  <si>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</si>
  <si>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</si>
  <si>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</si>
  <si>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</si>
  <si>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</si>
  <si>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</si>
  <si>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</si>
  <si>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</si>
  <si>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</si>
  <si>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</si>
  <si>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</si>
  <si>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</si>
  <si>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</si>
  <si>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</si>
  <si>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</si>
  <si>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</si>
  <si>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</si>
  <si>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</si>
  <si>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</si>
  <si>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</si>
  <si>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</si>
  <si>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</si>
  <si>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</si>
  <si>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</si>
  <si>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</si>
  <si>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</si>
  <si>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</si>
  <si>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</si>
  <si>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</si>
  <si>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</si>
  <si>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</si>
  <si>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</si>
  <si>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</si>
  <si>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</si>
  <si>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</si>
  <si>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</si>
  <si>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</si>
  <si>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</si>
  <si>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</si>
  <si>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</si>
  <si>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</si>
  <si>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</si>
  <si>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</si>
  <si>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</si>
  <si>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</si>
  <si>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</si>
  <si>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</si>
  <si>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</si>
  <si>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</si>
  <si>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</si>
  <si>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</si>
  <si>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</si>
  <si>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</si>
  <si>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</si>
  <si>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</si>
  <si>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</si>
  <si>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</si>
  <si>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</si>
  <si>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</si>
  <si>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</si>
  <si>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</si>
  <si>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</si>
  <si>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</si>
  <si>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</si>
  <si>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</si>
  <si>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</si>
  <si>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</si>
  <si>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</si>
  <si>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</si>
  <si>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</si>
  <si>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</si>
  <si>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</si>
  <si>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</si>
  <si>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</si>
  <si>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</si>
  <si>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</si>
  <si>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</si>
  <si>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</si>
  <si>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</si>
  <si>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</si>
  <si>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</si>
  <si>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</si>
  <si>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</si>
  <si>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</si>
  <si>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</si>
  <si>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</si>
  <si>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</si>
  <si>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</si>
  <si>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</si>
  <si>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</si>
  <si>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</si>
  <si>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</si>
  <si>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</si>
  <si>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</si>
  <si>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</si>
  <si>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</si>
  <si>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</si>
  <si>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</si>
  <si>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</si>
  <si>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</si>
  <si>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</si>
  <si>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</si>
  <si>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</si>
  <si>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</si>
  <si>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</si>
  <si>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</si>
  <si>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</si>
  <si>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</si>
  <si>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</si>
  <si>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</si>
  <si>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</si>
  <si>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</si>
  <si>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</si>
  <si>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</si>
  <si>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</si>
  <si>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</si>
  <si>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</si>
  <si>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</si>
  <si>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</si>
  <si>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</si>
  <si>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</si>
  <si>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</si>
  <si>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</si>
  <si>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</si>
  <si>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</si>
  <si>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</si>
  <si>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</si>
  <si>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</si>
  <si>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</si>
  <si>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</si>
  <si>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</si>
  <si>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</si>
  <si>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</si>
  <si>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</si>
  <si>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</si>
  <si>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</si>
  <si>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</si>
  <si>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</si>
  <si>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</si>
  <si>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</si>
  <si>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</si>
  <si>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</si>
  <si>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</si>
  <si>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</si>
  <si>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</si>
  <si>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</si>
  <si>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</si>
  <si>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</si>
  <si>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</si>
  <si>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</si>
  <si>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</si>
  <si>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</si>
  <si>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</si>
  <si>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</si>
  <si>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</si>
  <si>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</si>
  <si>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</si>
  <si>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</si>
  <si>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</si>
  <si>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</si>
  <si>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</si>
  <si>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</si>
  <si>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</si>
  <si>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</si>
  <si>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</si>
  <si>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</si>
  <si>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</si>
  <si>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</si>
  <si>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</si>
  <si>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</si>
  <si>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</si>
  <si>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</si>
  <si>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</si>
  <si>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</si>
  <si>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</si>
  <si>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</si>
  <si>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</si>
  <si>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</si>
  <si>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</si>
  <si>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</si>
  <si>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</si>
  <si>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</si>
  <si>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</si>
  <si>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</si>
  <si>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</si>
  <si>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</si>
  <si>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</si>
  <si>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</si>
  <si>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</si>
  <si>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</si>
  <si>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</si>
  <si>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</si>
  <si>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</si>
  <si>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</si>
  <si>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</si>
  <si>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</si>
  <si>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</si>
  <si>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</si>
  <si>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</si>
  <si>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</si>
  <si>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</si>
  <si>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</si>
  <si>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</si>
  <si>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</si>
  <si>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</si>
  <si>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</si>
  <si>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</si>
  <si>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</si>
  <si>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</si>
  <si>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</si>
  <si>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</si>
  <si>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</si>
  <si>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</si>
  <si>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</si>
  <si>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</si>
  <si>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</si>
  <si>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</si>
  <si>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</si>
  <si>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</si>
  <si>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</si>
  <si>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</si>
  <si>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</si>
  <si>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</si>
  <si>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</si>
  <si>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</si>
  <si>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</si>
  <si>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</si>
  <si>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</si>
  <si>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</si>
  <si>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</si>
  <si>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</si>
  <si>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</si>
  <si>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</si>
  <si>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</si>
  <si>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</si>
  <si>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</si>
  <si>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</si>
  <si>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</si>
  <si>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</si>
  <si>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</si>
  <si>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</si>
  <si>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</si>
  <si>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</si>
  <si>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</si>
  <si>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</si>
  <si>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</si>
  <si>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</si>
  <si>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</si>
  <si>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</si>
  <si>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</si>
  <si>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</si>
  <si>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</si>
  <si>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</si>
  <si>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</si>
  <si>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</si>
  <si>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</si>
  <si>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</si>
  <si>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</si>
  <si>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</si>
  <si>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</si>
  <si>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</si>
  <si>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</si>
  <si>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</si>
  <si>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</si>
  <si>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</si>
  <si>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</si>
  <si>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</si>
  <si>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</si>
  <si>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</si>
  <si>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</si>
  <si>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</si>
  <si>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</si>
  <si>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</si>
  <si>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</si>
  <si>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</si>
  <si>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</si>
  <si>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</si>
  <si>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</si>
  <si>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</si>
  <si>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</si>
  <si>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</si>
  <si>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</si>
  <si>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</si>
  <si>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</si>
  <si>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</si>
  <si>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</si>
  <si>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</si>
  <si>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</si>
  <si>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</si>
  <si>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</si>
  <si>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</si>
  <si>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</si>
  <si>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</si>
  <si>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</si>
  <si>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</si>
  <si>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</si>
  <si>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</si>
  <si>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</si>
  <si>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</si>
  <si>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</si>
  <si>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</si>
  <si>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</si>
  <si>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</si>
  <si>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</si>
  <si>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</si>
  <si>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</si>
  <si>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</si>
  <si>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</si>
  <si>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</si>
  <si>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</si>
  <si>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</si>
  <si>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</si>
  <si>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</si>
  <si>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</si>
  <si>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</si>
  <si>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</si>
  <si>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</si>
  <si>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</si>
  <si>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</si>
  <si>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</si>
  <si>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</si>
  <si>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</si>
  <si>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</si>
  <si>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</si>
  <si>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</si>
  <si>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</si>
  <si>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</si>
  <si>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</si>
  <si>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</si>
  <si>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</si>
  <si>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</si>
  <si>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</si>
  <si>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</si>
  <si>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</si>
  <si>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</si>
  <si>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</si>
  <si>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</si>
  <si>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</si>
  <si>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</si>
  <si>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</si>
  <si>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</si>
  <si>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</si>
  <si>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</si>
  <si>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</si>
  <si>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</si>
  <si>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</si>
  <si>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</si>
  <si>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</si>
  <si>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</si>
  <si>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</si>
  <si>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</si>
  <si>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</si>
  <si>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</si>
  <si>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</si>
  <si>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</si>
  <si>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</si>
  <si>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</si>
  <si>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</si>
  <si>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</si>
  <si>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</si>
  <si>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</si>
  <si>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</si>
  <si>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</si>
  <si>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</si>
  <si>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</si>
  <si>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</si>
  <si>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</si>
  <si>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</si>
  <si>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</si>
  <si>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</si>
  <si>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</si>
  <si>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</si>
  <si>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</si>
  <si>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</si>
  <si>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</si>
  <si>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</si>
  <si>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</si>
  <si>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</si>
  <si>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</si>
  <si>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</si>
  <si>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</si>
  <si>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</si>
  <si>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</si>
  <si>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</si>
  <si>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</si>
  <si>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</si>
  <si>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</si>
  <si>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</si>
  <si>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</si>
  <si>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</si>
  <si>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</si>
  <si>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</si>
  <si>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</si>
  <si>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</si>
  <si>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</si>
  <si>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</si>
  <si>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</si>
  <si>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</si>
  <si>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</si>
  <si>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</si>
  <si>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</si>
  <si>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</si>
  <si>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</si>
  <si>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</si>
  <si>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</si>
  <si>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</si>
  <si>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</si>
  <si>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</si>
  <si>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</si>
  <si>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</si>
  <si>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</si>
  <si>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</si>
  <si>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</si>
  <si>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</si>
  <si>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</si>
  <si>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</si>
  <si>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</si>
  <si>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</si>
  <si>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</si>
  <si>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</si>
  <si>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</si>
  <si>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</si>
  <si>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</si>
  <si>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</si>
  <si>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</si>
  <si>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</si>
  <si>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</si>
  <si>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</si>
  <si>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</si>
  <si>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</si>
  <si>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</si>
  <si>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</si>
  <si>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</si>
  <si>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</si>
  <si>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</si>
  <si>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</si>
  <si>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</si>
  <si>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</si>
  <si>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</si>
  <si>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</si>
  <si>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</si>
  <si>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</si>
  <si>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</si>
  <si>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</si>
  <si>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</si>
  <si>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</si>
  <si>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</si>
  <si>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</si>
  <si>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</si>
  <si>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</si>
  <si>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</si>
  <si>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</si>
  <si>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</si>
  <si>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</si>
  <si>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</si>
  <si>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</si>
  <si>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</si>
  <si>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</si>
  <si>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</si>
  <si>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</si>
  <si>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</si>
  <si>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</si>
  <si>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</si>
  <si>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</si>
  <si>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</si>
  <si>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</si>
  <si>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</si>
  <si>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</si>
  <si>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</si>
  <si>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</si>
  <si>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</si>
  <si>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</si>
  <si>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</si>
  <si>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</si>
  <si>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</si>
  <si>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</si>
  <si>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</si>
  <si>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</si>
  <si>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</si>
  <si>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</si>
  <si>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</si>
  <si>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</si>
  <si>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</si>
  <si>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</si>
  <si>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</si>
  <si>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</si>
  <si>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</si>
  <si>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</si>
  <si>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</si>
  <si>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</si>
  <si>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</si>
  <si>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</si>
  <si>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</si>
  <si>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</si>
  <si>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</si>
  <si>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</si>
  <si>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</si>
  <si>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</si>
  <si>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</si>
  <si>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</si>
  <si>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</si>
  <si>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</si>
  <si>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</si>
  <si>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</si>
  <si>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</si>
  <si>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</si>
  <si>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</si>
  <si>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</si>
  <si>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</si>
  <si>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</si>
  <si>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</si>
  <si>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</si>
  <si>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</si>
  <si>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</si>
  <si>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</si>
  <si>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</si>
  <si>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</si>
  <si>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</si>
  <si>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</si>
  <si>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</si>
  <si>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</si>
  <si>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</si>
  <si>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</si>
  <si>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</si>
  <si>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</si>
  <si>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</si>
  <si>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</si>
  <si>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</si>
  <si>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</si>
  <si>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</si>
  <si>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</si>
  <si>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</si>
  <si>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</si>
  <si>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</si>
  <si>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</si>
  <si>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</si>
  <si>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</si>
  <si>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</si>
  <si>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</si>
  <si>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</si>
  <si>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</si>
  <si>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</si>
  <si>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</si>
  <si>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</si>
  <si>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</si>
  <si>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</si>
  <si>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</si>
  <si>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</si>
  <si>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</si>
  <si>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</si>
  <si>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</si>
  <si>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</si>
  <si>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</si>
  <si>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</si>
  <si>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</si>
  <si>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</si>
  <si>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</si>
  <si>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</si>
  <si>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</si>
  <si>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</si>
  <si>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</si>
  <si>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</si>
  <si>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</si>
  <si>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</si>
  <si>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</si>
  <si>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</si>
  <si>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</si>
  <si>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</si>
  <si>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</si>
  <si>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</si>
  <si>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</si>
  <si>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</si>
  <si>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</si>
  <si>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</si>
  <si>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</si>
  <si>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</si>
  <si>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</si>
  <si>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</si>
  <si>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</si>
  <si>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</si>
  <si>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</si>
  <si>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</si>
  <si>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</si>
  <si>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</si>
  <si>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</si>
  <si>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</si>
  <si>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</si>
  <si>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</si>
  <si>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</si>
  <si>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</si>
  <si>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</si>
  <si>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</si>
  <si>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</si>
  <si>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</si>
  <si>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</si>
  <si>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</si>
  <si>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</si>
  <si>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</si>
  <si>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</si>
  <si>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</si>
  <si>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</si>
  <si>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</si>
  <si>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</si>
  <si>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</si>
  <si>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</si>
  <si>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</si>
  <si>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</si>
  <si>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</si>
  <si>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</si>
  <si>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</si>
  <si>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</si>
  <si>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</si>
  <si>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</si>
  <si>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</si>
  <si>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</si>
  <si>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</si>
  <si>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</si>
  <si>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</si>
  <si>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</si>
  <si>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</si>
  <si>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</si>
  <si>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</si>
  <si>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</si>
  <si>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</si>
  <si>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</si>
  <si>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</si>
  <si>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</si>
  <si>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</si>
  <si>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</si>
  <si>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</si>
  <si>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</si>
  <si>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</si>
  <si>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</si>
  <si>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</si>
  <si>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</si>
  <si>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</si>
  <si>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</si>
  <si>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</si>
  <si>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</si>
  <si>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</si>
  <si>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</si>
  <si>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</si>
  <si>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</si>
  <si>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</si>
  <si>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</si>
  <si>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</si>
  <si>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</si>
  <si>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</si>
  <si>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</si>
  <si>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</si>
  <si>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</si>
  <si>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</si>
  <si>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</si>
  <si>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</si>
  <si>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</si>
  <si>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</si>
  <si>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</si>
  <si>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</si>
  <si>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</si>
  <si>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</si>
  <si>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</si>
  <si>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</si>
  <si>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</si>
  <si>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</si>
  <si>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</si>
  <si>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</si>
  <si>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</si>
  <si>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</si>
  <si>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</si>
  <si>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</si>
  <si>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</si>
  <si>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</si>
  <si>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</si>
  <si>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</si>
  <si>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</si>
  <si>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</si>
  <si>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</si>
  <si>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</si>
  <si>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</si>
  <si>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</si>
  <si>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</si>
  <si>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</si>
  <si>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</si>
  <si>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</si>
  <si>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</si>
  <si>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</si>
  <si>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</si>
  <si>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</si>
  <si>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</si>
  <si>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</si>
  <si>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</si>
  <si>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</si>
  <si>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</si>
  <si>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</si>
  <si>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</si>
  <si>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</si>
  <si>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</si>
  <si>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</si>
  <si>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</si>
  <si>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</si>
  <si>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</si>
  <si>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</si>
  <si>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</si>
  <si>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</si>
  <si>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</si>
  <si>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</si>
  <si>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</si>
  <si>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</si>
  <si>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</si>
  <si>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</si>
  <si>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</si>
  <si>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</si>
  <si>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</si>
  <si>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</si>
  <si>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</si>
  <si>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</si>
  <si>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</si>
  <si>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</si>
  <si>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</si>
  <si>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</si>
  <si>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</si>
  <si>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</si>
  <si>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</si>
  <si>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</si>
  <si>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</si>
  <si>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</si>
  <si>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</si>
  <si>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</si>
  <si>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</si>
  <si>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</si>
  <si>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</si>
  <si>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</si>
  <si>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</si>
  <si>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</si>
  <si>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</si>
  <si>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</si>
  <si>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</si>
  <si>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</si>
  <si>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</si>
  <si>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</si>
  <si>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</si>
  <si>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</si>
  <si>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</si>
  <si>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</si>
  <si>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</si>
  <si>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</si>
  <si>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</si>
  <si>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</si>
  <si>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</si>
  <si>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</si>
  <si>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</si>
  <si>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</si>
  <si>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</si>
  <si>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</si>
  <si>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</si>
  <si>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</si>
  <si>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</si>
  <si>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</si>
  <si>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</si>
  <si>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</si>
  <si>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</si>
  <si>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</si>
  <si>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</si>
  <si>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</si>
  <si>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</si>
  <si>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</si>
  <si>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</si>
  <si>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</si>
  <si>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</si>
  <si>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</si>
  <si>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</si>
  <si>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</si>
  <si>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</si>
  <si>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</si>
  <si>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</si>
  <si>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</si>
  <si>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</si>
  <si>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</si>
  <si>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</si>
  <si>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</si>
  <si>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</si>
  <si>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</si>
  <si>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</si>
  <si>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</si>
  <si>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</si>
  <si>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</si>
  <si>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</si>
  <si>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</si>
  <si>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</si>
  <si>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</si>
  <si>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</si>
  <si>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</si>
  <si>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</si>
  <si>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</si>
  <si>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</si>
  <si>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</si>
  <si>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</si>
  <si>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</si>
  <si>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</si>
  <si>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</si>
  <si>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</si>
  <si>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</si>
  <si>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</si>
  <si>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</si>
  <si>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</si>
  <si>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</si>
  <si>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</si>
  <si>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</si>
  <si>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</si>
  <si>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</si>
  <si>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</si>
  <si>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</si>
  <si>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</si>
  <si>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</si>
  <si>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</si>
  <si>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</si>
  <si>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</si>
  <si>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</si>
  <si>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</si>
  <si>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</si>
  <si>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</si>
  <si>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</si>
  <si>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</si>
  <si>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</si>
  <si>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</si>
  <si>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</si>
  <si>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</si>
  <si>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</si>
  <si>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</si>
  <si>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</si>
  <si>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</si>
  <si>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</si>
  <si>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</si>
  <si>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</si>
  <si>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</si>
  <si>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</si>
  <si>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</si>
  <si>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</si>
  <si>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</si>
  <si>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</si>
  <si>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</si>
  <si>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</si>
  <si>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</si>
  <si>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</si>
  <si>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</si>
  <si>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</si>
  <si>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</si>
  <si>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</si>
  <si>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</si>
  <si>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</si>
  <si>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</si>
  <si>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</si>
  <si>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</si>
  <si>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</si>
  <si>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</si>
  <si>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</si>
  <si>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</si>
  <si>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</si>
  <si>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</si>
  <si>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</si>
  <si>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</si>
  <si>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</si>
  <si>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</si>
  <si>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</si>
  <si>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</si>
  <si>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</si>
  <si>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</si>
  <si>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</si>
  <si>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</si>
  <si>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</si>
  <si>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</si>
  <si>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</si>
  <si>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</si>
  <si>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</si>
  <si>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</si>
  <si>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</si>
  <si>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</si>
  <si>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</si>
  <si>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</si>
  <si>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</si>
  <si>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</si>
  <si>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</si>
  <si>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</si>
  <si>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</si>
  <si>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</si>
  <si>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</si>
  <si>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</si>
  <si>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</si>
  <si>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</si>
  <si>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</si>
  <si>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</si>
  <si>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</si>
  <si>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</si>
  <si>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</si>
  <si>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</si>
  <si>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</si>
  <si>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</si>
  <si>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</si>
  <si>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</si>
  <si>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</si>
  <si>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</si>
  <si>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</si>
  <si>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</si>
  <si>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</si>
  <si>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</si>
  <si>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</si>
  <si>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</si>
  <si>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</si>
  <si>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</si>
  <si>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</si>
  <si>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</si>
  <si>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</si>
  <si>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</si>
  <si>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</si>
  <si>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</si>
  <si>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</si>
  <si>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</si>
  <si>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</si>
  <si>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</si>
  <si>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</si>
  <si>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</si>
  <si>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</si>
  <si>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</si>
  <si>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</si>
  <si>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</si>
  <si>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</si>
  <si>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</si>
  <si>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</si>
  <si>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</si>
  <si>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</si>
  <si>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</si>
  <si>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</si>
  <si>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</si>
  <si>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</si>
  <si>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</si>
  <si>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</si>
  <si>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</si>
  <si>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</si>
  <si>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</si>
  <si>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</si>
  <si>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</si>
  <si>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</si>
  <si>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</si>
  <si>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</si>
  <si>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</si>
  <si>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</si>
  <si>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</si>
  <si>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</si>
  <si>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</si>
  <si>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</si>
  <si>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</si>
  <si>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</si>
  <si>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</si>
  <si>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</si>
  <si>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</si>
  <si>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</si>
  <si>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</si>
  <si>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</si>
  <si>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</si>
  <si>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</si>
  <si>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</si>
  <si>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</si>
  <si>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</si>
  <si>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</si>
  <si>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</si>
  <si>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</si>
  <si>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</si>
  <si>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</si>
  <si>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</si>
  <si>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</si>
  <si>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</si>
  <si>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</si>
  <si>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</si>
  <si>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</si>
  <si>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</si>
  <si>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</si>
  <si>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</si>
  <si>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</si>
  <si>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</si>
  <si>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</si>
  <si>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</si>
  <si>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</si>
  <si>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</si>
  <si>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</si>
  <si>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</si>
  <si>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</si>
  <si>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</si>
  <si>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</si>
  <si>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</si>
  <si>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</si>
  <si>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</si>
  <si>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</si>
  <si>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</si>
  <si>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</si>
  <si>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</si>
  <si>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</si>
  <si>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</si>
  <si>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</si>
  <si>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</si>
  <si>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</si>
  <si>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</si>
  <si>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</si>
  <si>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</si>
  <si>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</si>
  <si>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</si>
  <si>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</si>
  <si>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</si>
  <si>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</si>
  <si>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</si>
  <si>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</si>
  <si>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</si>
  <si>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</si>
  <si>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</si>
  <si>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</si>
  <si>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</si>
  <si>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</si>
  <si>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</si>
  <si>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</si>
  <si>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</si>
  <si>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</si>
  <si>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</si>
  <si>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</si>
  <si>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</si>
  <si>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</si>
  <si>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</si>
  <si>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</si>
  <si>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</si>
  <si>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</si>
  <si>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</si>
  <si>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</si>
  <si>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</si>
  <si>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</si>
  <si>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</si>
  <si>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</si>
  <si>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</si>
  <si>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</si>
  <si>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</si>
  <si>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</si>
  <si>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</si>
  <si>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</si>
  <si>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</si>
  <si>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</si>
  <si>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</si>
  <si>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</si>
  <si>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</si>
  <si>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</si>
  <si>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</si>
  <si>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</si>
  <si>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</si>
  <si>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</si>
  <si>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</si>
  <si>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</si>
  <si>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</si>
  <si>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</si>
  <si>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</si>
  <si>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</si>
  <si>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</si>
  <si>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</si>
  <si>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</si>
  <si>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</si>
  <si>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</si>
  <si>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</si>
  <si>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</si>
  <si>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</si>
  <si>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</si>
  <si>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</si>
  <si>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</si>
  <si>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</si>
  <si>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</si>
  <si>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</si>
  <si>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</si>
  <si>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</si>
  <si>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</si>
  <si>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</si>
  <si>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</si>
  <si>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</si>
  <si>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</si>
  <si>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</si>
  <si>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</si>
  <si>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</si>
  <si>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</si>
  <si>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</si>
  <si>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</si>
  <si>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</si>
  <si>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</si>
  <si>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</si>
  <si>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</si>
  <si>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</si>
  <si>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</si>
  <si>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</si>
  <si>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</si>
  <si>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</si>
  <si>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</si>
  <si>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</si>
  <si>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</si>
  <si>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</si>
  <si>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</si>
  <si>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</si>
  <si>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</si>
  <si>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</si>
  <si>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</si>
  <si>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</si>
  <si>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</si>
  <si>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</si>
  <si>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</si>
  <si>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</si>
  <si>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</si>
  <si>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</si>
  <si>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</si>
  <si>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</si>
  <si>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</si>
  <si>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</si>
  <si>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</si>
  <si>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</si>
  <si>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</si>
  <si>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</si>
  <si>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</si>
  <si>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</si>
  <si>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</si>
  <si>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</si>
  <si>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</si>
  <si>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</si>
  <si>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</si>
  <si>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</si>
  <si>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</si>
  <si>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</si>
  <si>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</si>
  <si>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</si>
  <si>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</si>
  <si>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</si>
  <si>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</si>
  <si>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</si>
  <si>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</si>
  <si>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</si>
  <si>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</si>
  <si>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</si>
  <si>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</si>
  <si>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</si>
  <si>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</si>
  <si>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</si>
  <si>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</si>
  <si>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</si>
  <si>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</si>
  <si>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</si>
  <si>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</si>
  <si>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</si>
  <si>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</si>
  <si>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</si>
  <si>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</si>
  <si>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</si>
  <si>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</si>
  <si>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</si>
  <si>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</si>
  <si>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</si>
  <si>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</si>
  <si>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</si>
  <si>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</si>
  <si>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</si>
  <si>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</si>
  <si>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</si>
  <si>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</si>
  <si>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</si>
  <si>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</si>
  <si>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</si>
  <si>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</si>
  <si>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</si>
  <si>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</si>
  <si>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</si>
  <si>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</si>
  <si>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</si>
  <si>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</si>
  <si>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</si>
  <si>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</si>
  <si>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</si>
  <si>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</si>
  <si>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</si>
  <si>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</si>
  <si>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</si>
  <si>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</si>
  <si>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</si>
  <si>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</si>
  <si>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</si>
  <si>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</si>
  <si>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</si>
  <si>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</si>
  <si>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</si>
  <si>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</si>
  <si>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</si>
  <si>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</si>
  <si>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</si>
  <si>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</si>
  <si>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</si>
  <si>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</si>
  <si>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</si>
  <si>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</si>
  <si>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</si>
  <si>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</si>
  <si>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</si>
  <si>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</si>
  <si>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</si>
  <si>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</si>
  <si>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</si>
  <si>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</si>
  <si>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</si>
  <si>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</si>
  <si>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</si>
  <si>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</si>
  <si>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</si>
  <si>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</si>
  <si>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</si>
  <si>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</si>
  <si>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</si>
  <si>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</si>
  <si>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</si>
  <si>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</si>
  <si>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</si>
  <si>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</si>
  <si>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</si>
  <si>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</si>
  <si>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</si>
  <si>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</si>
  <si>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</si>
  <si>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</si>
  <si>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</si>
  <si>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</si>
  <si>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</si>
  <si>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</si>
  <si>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</si>
  <si>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</si>
  <si>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</si>
  <si>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</si>
  <si>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</si>
  <si>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</si>
  <si>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</si>
  <si>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</si>
  <si>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</si>
  <si>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</si>
  <si>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</si>
  <si>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</si>
  <si>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</si>
  <si>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</si>
  <si>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</si>
  <si>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</si>
  <si>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</si>
  <si>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</si>
  <si>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</si>
  <si>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</si>
  <si>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</si>
  <si>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</si>
  <si>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</si>
  <si>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</si>
  <si>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</si>
  <si>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</si>
  <si>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</si>
  <si>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</si>
  <si>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</si>
  <si>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</si>
  <si>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</si>
  <si>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</si>
  <si>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</si>
  <si>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</si>
  <si>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</si>
  <si>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</si>
  <si>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</si>
  <si>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</si>
  <si>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</si>
  <si>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</si>
  <si>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</si>
  <si>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</si>
  <si>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</si>
  <si>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</si>
  <si>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</si>
  <si>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</si>
  <si>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</si>
  <si>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</si>
  <si>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</si>
  <si>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</si>
  <si>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</si>
  <si>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</si>
  <si>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</si>
  <si>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</si>
  <si>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</si>
  <si>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</si>
  <si>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</si>
  <si>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</si>
  <si>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</si>
  <si>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</si>
  <si>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</si>
  <si>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</si>
  <si>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</si>
  <si>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</si>
  <si>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</si>
  <si>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</si>
  <si>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</si>
  <si>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</si>
  <si>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</si>
  <si>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</si>
  <si>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</si>
  <si>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</si>
  <si>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</si>
  <si>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</si>
  <si>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</si>
  <si>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</si>
  <si>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</si>
  <si>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</si>
  <si>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</si>
  <si>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</si>
  <si>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</si>
  <si>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</si>
  <si>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</si>
  <si>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</si>
  <si>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</si>
  <si>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</si>
  <si>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</si>
  <si>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</si>
  <si>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</si>
  <si>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</si>
  <si>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</si>
  <si>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</si>
  <si>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</si>
  <si>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</si>
  <si>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</si>
  <si>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</si>
  <si>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</si>
  <si>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</si>
  <si>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</si>
  <si>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</si>
  <si>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</si>
  <si>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</si>
  <si>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</si>
  <si>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</si>
  <si>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</si>
  <si>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</si>
  <si>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</si>
  <si>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</si>
  <si>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</si>
  <si>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</si>
  <si>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</si>
  <si>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</si>
  <si>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</si>
  <si>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</si>
  <si>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</si>
  <si>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</si>
  <si>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</si>
  <si>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</si>
  <si>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</si>
  <si>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</si>
  <si>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</si>
  <si>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</si>
  <si>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</si>
  <si>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</si>
  <si>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</si>
  <si>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</si>
  <si>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</si>
  <si>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</si>
  <si>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</si>
  <si>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</si>
  <si>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</si>
  <si>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</si>
  <si>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</si>
  <si>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</si>
  <si>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</si>
  <si>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</si>
  <si>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</si>
  <si>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</si>
  <si>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</si>
  <si>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</si>
  <si>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</si>
  <si>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</si>
  <si>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</si>
  <si>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</si>
  <si>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</si>
  <si>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</si>
  <si>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</si>
  <si>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</si>
  <si>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</si>
  <si>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</si>
  <si>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</si>
  <si>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</si>
  <si>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</si>
  <si>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</si>
  <si>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</si>
  <si>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</si>
  <si>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</si>
  <si>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</si>
  <si>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</si>
  <si>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</si>
  <si>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</si>
  <si>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</si>
  <si>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</si>
  <si>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</si>
  <si>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</si>
  <si>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</si>
  <si>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</si>
  <si>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</si>
  <si>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</si>
  <si>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</si>
  <si>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</si>
  <si>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</si>
  <si>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</si>
  <si>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</si>
  <si>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</si>
  <si>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</si>
  <si>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</si>
  <si>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</si>
  <si>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</si>
  <si>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</si>
  <si>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</si>
  <si>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</si>
  <si>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</si>
  <si>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</si>
  <si>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</si>
  <si>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</si>
  <si>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</si>
  <si>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</si>
  <si>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</si>
  <si>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</si>
  <si>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</si>
  <si>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</si>
  <si>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</si>
  <si>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</si>
  <si>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</si>
  <si>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</si>
  <si>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</si>
  <si>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</si>
  <si>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</si>
  <si>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</si>
  <si>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</si>
  <si>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</si>
  <si>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</si>
  <si>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</si>
  <si>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</si>
  <si>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</si>
  <si>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</si>
  <si>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</si>
  <si>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</si>
  <si>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</si>
  <si>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</si>
  <si>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</si>
  <si>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</si>
  <si>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</si>
  <si>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</si>
  <si>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</si>
  <si>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</si>
  <si>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</si>
  <si>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</si>
  <si>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</si>
  <si>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</si>
  <si>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</si>
  <si>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</si>
  <si>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</si>
  <si>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</si>
  <si>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</si>
  <si>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</si>
  <si>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</si>
  <si>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</si>
  <si>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</si>
  <si>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</si>
  <si>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</si>
  <si>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</si>
  <si>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</si>
  <si>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</si>
  <si>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</si>
  <si>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</si>
  <si>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</si>
  <si>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</si>
  <si>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</si>
  <si>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</si>
  <si>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</si>
  <si>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</si>
  <si>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</si>
  <si>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</si>
  <si>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</si>
  <si>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</si>
  <si>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</si>
  <si>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</si>
  <si>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</si>
  <si>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</si>
  <si>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</si>
  <si>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</si>
  <si>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</si>
  <si>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</si>
  <si>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</si>
  <si>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</si>
  <si>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</si>
  <si>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</si>
  <si>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</si>
  <si>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</si>
  <si>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</si>
  <si>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</si>
  <si>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</si>
  <si>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</si>
  <si>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</si>
  <si>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</si>
  <si>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</si>
  <si>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</si>
  <si>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</si>
  <si>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</si>
  <si>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</si>
  <si>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</si>
  <si>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</si>
  <si>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</si>
  <si>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</si>
  <si>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</si>
  <si>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</si>
  <si>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</si>
  <si>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</si>
  <si>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</si>
  <si>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</si>
  <si>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</si>
  <si>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</si>
  <si>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</si>
  <si>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</si>
  <si>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</si>
  <si>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</si>
  <si>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</si>
  <si>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</si>
  <si>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</si>
  <si>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</si>
  <si>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</si>
  <si>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</si>
  <si>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</si>
  <si>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</si>
  <si>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</si>
  <si>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</si>
  <si>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</si>
  <si>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</si>
  <si>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</si>
  <si>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</si>
  <si>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</si>
  <si>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</si>
  <si>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</si>
  <si>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</si>
  <si>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</si>
  <si>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</si>
  <si>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</si>
  <si>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</si>
  <si>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</si>
  <si>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</si>
  <si>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</si>
  <si>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</si>
  <si>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</si>
  <si>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</si>
  <si>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</si>
  <si>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</si>
  <si>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</si>
  <si>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</si>
  <si>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</si>
  <si>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</si>
  <si>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</si>
  <si>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</si>
  <si>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</si>
  <si>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</si>
  <si>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</si>
  <si>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</si>
  <si>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</si>
  <si>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</si>
  <si>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</si>
  <si>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</si>
  <si>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</si>
  <si>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</si>
  <si>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</si>
  <si>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</si>
  <si>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</si>
  <si>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</si>
  <si>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</si>
  <si>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</si>
  <si>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</si>
  <si>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</si>
  <si>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</si>
  <si>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</si>
  <si>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</si>
  <si>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</si>
  <si>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</si>
  <si>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</si>
  <si>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</si>
  <si>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</si>
  <si>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</si>
  <si>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</si>
  <si>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</si>
  <si>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</si>
  <si>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</si>
  <si>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</si>
  <si>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</si>
  <si>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</si>
  <si>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</si>
  <si>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</si>
  <si>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</si>
  <si>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</si>
  <si>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</si>
  <si>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</si>
  <si>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</si>
  <si>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</si>
  <si>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</si>
  <si>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</si>
  <si>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</si>
  <si>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</si>
  <si>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</si>
  <si>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</si>
  <si>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</si>
  <si>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</si>
  <si>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</si>
  <si>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</si>
  <si>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</si>
  <si>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</si>
  <si>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</si>
  <si>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</si>
  <si>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</si>
  <si>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</si>
  <si>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</si>
  <si>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</si>
  <si>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</si>
  <si>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</si>
  <si>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</si>
  <si>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</si>
  <si>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</si>
  <si>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</si>
  <si>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</si>
  <si>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</si>
  <si>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</si>
  <si>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</si>
  <si>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</si>
  <si>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</si>
  <si>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</si>
  <si>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</si>
  <si>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</si>
  <si>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</si>
  <si>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</si>
  <si>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</si>
  <si>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</si>
  <si>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</si>
  <si>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</si>
  <si>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</si>
  <si>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</si>
  <si>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</si>
  <si>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</si>
  <si>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</si>
  <si>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</si>
  <si>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</si>
  <si>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</si>
  <si>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</si>
  <si>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</si>
  <si>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</si>
  <si>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</si>
  <si>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</si>
  <si>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</si>
  <si>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</si>
  <si>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</si>
  <si>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</si>
  <si>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</si>
  <si>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</si>
  <si>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</si>
  <si>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</si>
  <si>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</si>
  <si>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</si>
  <si>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</si>
  <si>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</si>
  <si>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</si>
  <si>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</si>
  <si>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</si>
  <si>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</si>
  <si>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</si>
  <si>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</si>
  <si>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</si>
  <si>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</si>
  <si>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</si>
  <si>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</si>
  <si>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</si>
  <si>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</si>
  <si>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</si>
  <si>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</si>
  <si>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</si>
  <si>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</si>
  <si>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</si>
  <si>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</si>
  <si>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</si>
  <si>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</si>
  <si>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</si>
  <si>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</si>
  <si>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</si>
  <si>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</si>
  <si>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</si>
  <si>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</si>
  <si>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</si>
  <si>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</si>
  <si>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</si>
  <si>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</si>
  <si>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</si>
  <si>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</si>
  <si>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</si>
  <si>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</si>
  <si>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</si>
  <si>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</si>
  <si>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</si>
  <si>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</si>
  <si>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</si>
  <si>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</si>
  <si>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</si>
  <si>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</si>
  <si>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</si>
  <si>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</si>
  <si>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</si>
  <si>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</si>
  <si>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</si>
  <si>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</si>
  <si>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</si>
  <si>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</si>
  <si>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</si>
  <si>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</si>
  <si>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</si>
  <si>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</si>
  <si>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</si>
  <si>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</si>
  <si>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</si>
  <si>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</si>
  <si>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</si>
  <si>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</si>
  <si>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</si>
  <si>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</si>
  <si>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</si>
  <si>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</si>
  <si>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</si>
  <si>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</si>
  <si>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</si>
  <si>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</si>
  <si>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</si>
  <si>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</si>
  <si>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</si>
  <si>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</si>
  <si>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</si>
  <si>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</si>
  <si>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</si>
  <si>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</si>
  <si>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</si>
  <si>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</si>
  <si>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</si>
  <si>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</si>
  <si>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</si>
  <si>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</si>
  <si>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</si>
  <si>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</si>
  <si>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</si>
  <si>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</si>
  <si>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</si>
  <si>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</si>
  <si>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</si>
  <si>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</si>
  <si>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</si>
  <si>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</si>
  <si>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</si>
  <si>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</si>
  <si>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</si>
  <si>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</si>
  <si>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</si>
  <si>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</si>
  <si>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</si>
  <si>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</si>
  <si>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</si>
  <si>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</si>
  <si>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</si>
  <si>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</si>
  <si>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</si>
  <si>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</si>
  <si>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</si>
  <si>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</si>
  <si>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</si>
  <si>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</si>
  <si>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</si>
  <si>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</si>
  <si>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</si>
  <si>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</si>
  <si>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</si>
  <si>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</si>
  <si>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</si>
  <si>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</si>
  <si>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</si>
  <si>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</si>
  <si>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</si>
  <si>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</si>
  <si>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</si>
  <si>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</si>
  <si>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</si>
  <si>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</si>
  <si>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</si>
  <si>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</si>
  <si>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</si>
  <si>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</si>
  <si>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</si>
  <si>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</si>
  <si>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</si>
  <si>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</si>
  <si>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</si>
  <si>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</si>
  <si>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</si>
  <si>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</si>
  <si>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</si>
  <si>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</si>
  <si>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</si>
  <si>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</si>
  <si>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</si>
  <si>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</si>
  <si>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</si>
  <si>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</si>
  <si>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</si>
  <si>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</si>
  <si>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</si>
  <si>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</si>
  <si>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</si>
  <si>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</si>
  <si>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</si>
  <si>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</si>
  <si>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</si>
  <si>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</si>
  <si>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</si>
  <si>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</si>
  <si>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</si>
  <si>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</si>
  <si>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</si>
  <si>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</si>
  <si>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</si>
  <si>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</si>
  <si>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</si>
  <si>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</si>
  <si>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</si>
  <si>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</si>
  <si>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</si>
  <si>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</si>
  <si>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</si>
  <si>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</si>
  <si>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</si>
  <si>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</si>
  <si>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</si>
  <si>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</si>
  <si>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</si>
  <si>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</si>
  <si>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</si>
  <si>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</si>
  <si>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</si>
  <si>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</si>
  <si>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</si>
  <si>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</si>
  <si>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</si>
  <si>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</si>
  <si>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</si>
  <si>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</si>
  <si>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</si>
  <si>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</si>
  <si>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</si>
  <si>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</si>
  <si>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</si>
  <si>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</si>
  <si>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</si>
  <si>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</si>
  <si>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</si>
  <si>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</si>
  <si>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</si>
  <si>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</si>
  <si>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</si>
  <si>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</si>
  <si>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</si>
  <si>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</si>
  <si>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</si>
  <si>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</si>
  <si>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</si>
  <si>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</si>
  <si>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</si>
  <si>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</si>
  <si>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</si>
  <si>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</si>
  <si>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</si>
  <si>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</si>
  <si>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</si>
  <si>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</si>
  <si>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</si>
  <si>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</si>
  <si>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</si>
  <si>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</si>
  <si>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</si>
  <si>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</si>
  <si>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</si>
  <si>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</si>
  <si>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</si>
  <si>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</si>
  <si>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</si>
  <si>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</si>
  <si>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</si>
  <si>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</si>
  <si>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</si>
  <si>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</si>
  <si>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</si>
  <si>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</si>
  <si>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</si>
  <si>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</si>
  <si>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</si>
  <si>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</si>
  <si>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</si>
  <si>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</si>
  <si>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</si>
  <si>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</si>
  <si>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</si>
  <si>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</si>
  <si>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</si>
  <si>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</si>
  <si>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</si>
  <si>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</si>
  <si>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</si>
  <si>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</si>
  <si>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</si>
  <si>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</si>
  <si>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</si>
  <si>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</si>
  <si>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</si>
  <si>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</si>
  <si>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</si>
  <si>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</si>
  <si>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</si>
  <si>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</si>
  <si>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</si>
  <si>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</si>
  <si>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</si>
  <si>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</si>
  <si>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</si>
  <si>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</si>
  <si>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</si>
  <si>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</si>
  <si>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</si>
  <si>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</si>
  <si>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</si>
  <si>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</si>
  <si>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</si>
  <si>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</si>
  <si>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</si>
  <si>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</si>
  <si>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</si>
  <si>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</si>
  <si>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</si>
  <si>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</si>
  <si>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</si>
  <si>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</si>
  <si>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</si>
  <si>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</si>
  <si>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</si>
  <si>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</si>
  <si>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</si>
  <si>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</si>
  <si>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</si>
  <si>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</si>
  <si>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</si>
  <si>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</si>
  <si>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</si>
  <si>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</si>
  <si>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</si>
  <si>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</si>
  <si>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</si>
  <si>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</si>
  <si>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</si>
  <si>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</si>
  <si>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</si>
  <si>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</si>
  <si>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</si>
  <si>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</si>
  <si>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</si>
  <si>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</si>
  <si>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</si>
  <si>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</si>
  <si>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</si>
  <si>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</si>
  <si>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</si>
  <si>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</si>
  <si>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</si>
  <si>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</si>
  <si>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</si>
  <si>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</si>
  <si>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</si>
  <si>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</si>
  <si>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</si>
  <si>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</si>
  <si>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</si>
  <si>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</si>
  <si>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</si>
  <si>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</si>
  <si>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</si>
  <si>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</si>
  <si>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</si>
  <si>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</si>
  <si>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</si>
  <si>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</si>
  <si>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</si>
  <si>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</si>
  <si>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</si>
  <si>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</si>
  <si>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</si>
  <si>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</si>
  <si>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</si>
  <si>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</si>
  <si>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</si>
  <si>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</si>
  <si>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</si>
  <si>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</si>
  <si>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</si>
  <si>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</si>
  <si>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</si>
  <si>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</si>
  <si>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</si>
  <si>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</si>
  <si>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</si>
  <si>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</si>
  <si>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</si>
  <si>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</si>
  <si>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</si>
  <si>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</si>
  <si>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</si>
  <si>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</si>
  <si>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</si>
  <si>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</si>
  <si>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</si>
  <si>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</si>
  <si>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</si>
  <si>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</si>
  <si>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</si>
  <si>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</si>
  <si>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</si>
  <si>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</si>
  <si>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</si>
  <si>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</si>
  <si>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</si>
  <si>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</si>
  <si>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</si>
  <si>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</si>
  <si>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</si>
  <si>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</si>
  <si>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</si>
  <si>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</si>
  <si>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</si>
  <si>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</si>
  <si>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</si>
  <si>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</si>
  <si>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</si>
  <si>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</si>
  <si>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</si>
  <si>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</si>
  <si>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</si>
  <si>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</si>
  <si>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</si>
  <si>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</si>
  <si>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</si>
  <si>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</si>
  <si>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</si>
  <si>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</si>
  <si>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</si>
  <si>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</si>
  <si>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</si>
  <si>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</si>
  <si>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</si>
  <si>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</si>
  <si>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</si>
  <si>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</si>
  <si>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</si>
  <si>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</si>
  <si>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</si>
  <si>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</si>
  <si>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</si>
  <si>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</si>
  <si>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</si>
  <si>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</si>
  <si>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</si>
  <si>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</si>
  <si>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</si>
  <si>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</si>
  <si>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</si>
  <si>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</si>
  <si>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</si>
  <si>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</si>
  <si>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</si>
  <si>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</si>
  <si>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</si>
  <si>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</si>
  <si>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</si>
  <si>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</si>
  <si>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</si>
  <si>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</si>
  <si>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</si>
  <si>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</si>
  <si>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</si>
  <si>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</si>
  <si>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</si>
  <si>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</si>
  <si>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</si>
  <si>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</si>
  <si>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</si>
  <si>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</si>
  <si>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</si>
  <si>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</si>
  <si>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</si>
  <si>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</si>
  <si>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</si>
  <si>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</si>
  <si>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</si>
  <si>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</si>
  <si>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</si>
  <si>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</si>
  <si>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</si>
  <si>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</si>
  <si>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</si>
  <si>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</si>
  <si>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</si>
  <si>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</si>
  <si>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</si>
  <si>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</si>
  <si>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</si>
  <si>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</si>
  <si>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</si>
  <si>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</si>
  <si>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</si>
  <si>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</si>
  <si>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</si>
  <si>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</si>
  <si>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</si>
  <si>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</si>
  <si>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</si>
  <si>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</si>
  <si>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</si>
  <si>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</si>
  <si>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</si>
  <si>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</si>
  <si>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</si>
  <si>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</si>
  <si>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</si>
  <si>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</si>
  <si>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</si>
  <si>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</si>
  <si>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</si>
  <si>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</si>
  <si>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</si>
  <si>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</si>
  <si>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</si>
  <si>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</si>
  <si>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</si>
  <si>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</si>
  <si>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</si>
  <si>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</si>
  <si>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</si>
  <si>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</si>
  <si>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</si>
  <si>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</si>
  <si>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</si>
  <si>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</si>
  <si>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</si>
  <si>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</si>
  <si>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</si>
  <si>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</si>
  <si>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</si>
  <si>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</si>
  <si>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</si>
  <si>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</si>
  <si>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</si>
  <si>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</si>
  <si>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</si>
  <si>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</si>
  <si>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</si>
  <si>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</si>
  <si>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</si>
  <si>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</si>
  <si>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</si>
  <si>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</si>
  <si>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</si>
  <si>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</si>
  <si>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</si>
  <si>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</si>
  <si>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</si>
  <si>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</si>
  <si>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</si>
  <si>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</si>
  <si>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</si>
  <si>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</si>
  <si>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</si>
  <si>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</si>
  <si>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</si>
  <si>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</si>
  <si>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</si>
  <si>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</si>
  <si>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</si>
  <si>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</si>
  <si>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</si>
  <si>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</si>
  <si>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</si>
  <si>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</si>
  <si>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</si>
  <si>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</si>
  <si>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</si>
  <si>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</si>
  <si>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</si>
  <si>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</si>
  <si>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</si>
  <si>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</si>
  <si>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</si>
  <si>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</si>
  <si>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</si>
  <si>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</si>
  <si>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</si>
  <si>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</si>
  <si>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</si>
  <si>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</si>
  <si>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</si>
  <si>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</si>
  <si>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</si>
  <si>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</si>
  <si>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</si>
  <si>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</si>
  <si>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</si>
  <si>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</si>
  <si>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</si>
  <si>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</si>
  <si>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</si>
  <si>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</si>
  <si>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</si>
  <si>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</si>
  <si>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</si>
  <si>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</si>
  <si>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</si>
  <si>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</si>
  <si>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</si>
  <si>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</si>
  <si>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</si>
  <si>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</si>
  <si>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</si>
  <si>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</si>
  <si>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</si>
  <si>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</si>
  <si>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</si>
  <si>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</si>
  <si>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</si>
  <si>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</si>
  <si>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</si>
  <si>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</si>
  <si>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</si>
  <si>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</si>
  <si>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</si>
  <si>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</si>
  <si>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</si>
  <si>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</si>
  <si>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</si>
  <si>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</si>
  <si>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</si>
  <si>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</si>
  <si>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</si>
  <si>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</si>
  <si>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</si>
  <si>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</si>
  <si>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</si>
  <si>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</si>
  <si>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</si>
  <si>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</si>
  <si>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</si>
  <si>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</si>
  <si>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</si>
  <si>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</si>
  <si>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</si>
  <si>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</si>
  <si>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</si>
  <si>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</si>
  <si>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</si>
  <si>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</si>
  <si>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</si>
  <si>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</si>
  <si>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</si>
  <si>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</si>
  <si>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</si>
  <si>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</si>
  <si>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</si>
  <si>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</si>
  <si>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</si>
  <si>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</si>
  <si>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</si>
  <si>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</si>
  <si>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</si>
  <si>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</si>
  <si>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</si>
  <si>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</si>
  <si>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</si>
  <si>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</si>
  <si>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</si>
  <si>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</si>
  <si>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</si>
  <si>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</si>
  <si>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</si>
  <si>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</si>
  <si>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</si>
  <si>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</si>
  <si>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</si>
  <si>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</si>
  <si>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</si>
  <si>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</si>
  <si>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</si>
  <si>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</si>
  <si>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</si>
  <si>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</si>
  <si>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</si>
  <si>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</si>
  <si>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</si>
  <si>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</si>
  <si>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</si>
  <si>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</si>
  <si>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</si>
  <si>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</si>
  <si>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</si>
  <si>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</si>
  <si>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</si>
  <si>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</si>
  <si>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</si>
  <si>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</si>
  <si>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</si>
  <si>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</si>
  <si>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</si>
  <si>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</si>
  <si>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</si>
  <si>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</si>
  <si>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</si>
  <si>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</si>
  <si>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</si>
  <si>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</si>
  <si>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</si>
  <si>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</si>
  <si>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</si>
  <si>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</si>
  <si>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</si>
  <si>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</si>
  <si>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</si>
  <si>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</si>
  <si>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</si>
  <si>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</si>
  <si>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</si>
  <si>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</si>
  <si>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</si>
  <si>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</si>
  <si>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</si>
  <si>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</si>
  <si>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</si>
  <si>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</si>
  <si>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</si>
  <si>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</si>
  <si>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</si>
  <si>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</si>
  <si>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</si>
  <si>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</si>
  <si>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</si>
  <si>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</si>
  <si>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</si>
  <si>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</si>
  <si>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</si>
  <si>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</si>
  <si>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</si>
  <si>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</si>
  <si>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</si>
  <si>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</si>
  <si>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</si>
  <si>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</si>
  <si>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</si>
  <si>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</si>
  <si>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</si>
  <si>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</si>
  <si>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</si>
  <si>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</si>
  <si>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</si>
  <si>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</si>
  <si>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</si>
  <si>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</si>
  <si>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</si>
  <si>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</si>
  <si>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</si>
  <si>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</si>
  <si>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</si>
  <si>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</si>
  <si>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</si>
  <si>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</si>
  <si>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</si>
  <si>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</si>
  <si>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</si>
  <si>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</si>
  <si>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</si>
  <si>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</si>
  <si>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</si>
  <si>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</si>
  <si>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</si>
  <si>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</si>
  <si>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</si>
  <si>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</si>
  <si>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</si>
  <si>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</si>
  <si>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</si>
  <si>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</si>
  <si>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</si>
  <si>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</si>
  <si>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</si>
  <si>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</si>
  <si>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</si>
  <si>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</si>
  <si>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</si>
  <si>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</si>
  <si>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</si>
  <si>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</si>
  <si>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</si>
  <si>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</si>
  <si>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</si>
  <si>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</si>
  <si>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</si>
  <si>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</si>
  <si>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</si>
  <si>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</si>
  <si>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</si>
  <si>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</si>
  <si>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</si>
  <si>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</si>
  <si>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</si>
  <si>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</si>
  <si>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</si>
  <si>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</si>
  <si>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</si>
  <si>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</si>
  <si>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</si>
  <si>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</si>
  <si>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</si>
  <si>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</si>
  <si>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</si>
  <si>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</si>
  <si>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</si>
  <si>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</si>
  <si>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</si>
  <si>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</si>
  <si>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</si>
  <si>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</si>
  <si>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</si>
  <si>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</si>
  <si>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</si>
  <si>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</si>
  <si>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</si>
  <si>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</si>
  <si>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</si>
  <si>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</si>
  <si>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</si>
  <si>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</si>
  <si>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</si>
  <si>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</si>
  <si>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</si>
  <si>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</si>
  <si>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</si>
  <si>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</si>
  <si>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</si>
  <si>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</si>
  <si>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</si>
  <si>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</si>
  <si>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</si>
  <si>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</si>
  <si>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</si>
  <si>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</si>
  <si>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</si>
  <si>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</si>
  <si>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</si>
  <si>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</si>
  <si>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</si>
  <si>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</si>
  <si>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</si>
  <si>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</si>
  <si>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</si>
  <si>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</si>
  <si>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</si>
  <si>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</si>
  <si>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</si>
  <si>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</si>
  <si>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</si>
  <si>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</si>
  <si>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</si>
  <si>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</si>
  <si>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</si>
  <si>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</si>
  <si>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</si>
  <si>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</si>
  <si>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</si>
  <si>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</si>
  <si>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</si>
  <si>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</si>
  <si>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</si>
  <si>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</si>
  <si>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</si>
  <si>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</si>
  <si>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</si>
  <si>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</si>
  <si>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</si>
  <si>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</si>
  <si>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</si>
  <si>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</si>
  <si>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</si>
  <si>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</si>
  <si>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</si>
  <si>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</si>
  <si>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</si>
  <si>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</si>
  <si>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</si>
  <si>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</si>
  <si>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</si>
  <si>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</si>
  <si>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</si>
  <si>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</si>
  <si>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</si>
  <si>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</si>
  <si>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</si>
  <si>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</si>
  <si>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</si>
  <si>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</si>
  <si>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</si>
  <si>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</si>
  <si>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</si>
  <si>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</si>
  <si>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</si>
  <si>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</si>
  <si>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</si>
  <si>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</si>
  <si>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</si>
  <si>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</si>
  <si>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</si>
  <si>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</si>
  <si>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</si>
  <si>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</si>
  <si>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</si>
  <si>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</si>
  <si>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</si>
  <si>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</si>
  <si>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</si>
  <si>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</si>
  <si>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</si>
  <si>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</si>
  <si>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</si>
  <si>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</si>
  <si>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</si>
  <si>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</si>
  <si>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</si>
  <si>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</si>
  <si>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</si>
  <si>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</si>
  <si>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</si>
  <si>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</si>
  <si>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</si>
  <si>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</si>
  <si>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</si>
  <si>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</si>
  <si>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</si>
  <si>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</si>
  <si>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</si>
  <si>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</si>
  <si>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</si>
  <si>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</si>
  <si>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</si>
  <si>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</si>
  <si>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</si>
  <si>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</si>
  <si>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</si>
  <si>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</si>
  <si>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</si>
  <si>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</si>
  <si>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</si>
  <si>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</si>
  <si>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</si>
  <si>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</si>
  <si>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</si>
  <si>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</si>
  <si>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</si>
  <si>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</si>
  <si>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</si>
  <si>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</si>
  <si>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</si>
  <si>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</si>
  <si>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</si>
  <si>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</si>
  <si>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</si>
  <si>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</si>
  <si>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</si>
  <si>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</si>
  <si>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</si>
  <si>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</si>
  <si>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</si>
  <si>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</si>
  <si>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</si>
  <si>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</si>
  <si>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</si>
  <si>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</si>
  <si>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</si>
  <si>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</si>
  <si>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</si>
  <si>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</si>
  <si>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</si>
  <si>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</si>
  <si>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</si>
  <si>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</si>
  <si>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</si>
  <si>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</si>
  <si>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</si>
  <si>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</si>
  <si>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</si>
  <si>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</si>
  <si>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</si>
  <si>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</si>
  <si>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</si>
  <si>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</si>
  <si>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</si>
  <si>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</si>
  <si>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</si>
  <si>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</si>
  <si>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</si>
  <si>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</si>
  <si>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</si>
  <si>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</si>
  <si>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</si>
  <si>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</si>
  <si>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</si>
  <si>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</si>
  <si>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</si>
  <si>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</si>
  <si>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</si>
  <si>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</si>
  <si>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</si>
  <si>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</si>
  <si>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</si>
  <si>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</si>
  <si>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</si>
  <si>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</si>
  <si>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</si>
  <si>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</si>
  <si>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</si>
  <si>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</si>
  <si>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</si>
  <si>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</si>
  <si>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</si>
  <si>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</si>
  <si>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</si>
  <si>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</si>
  <si>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</si>
  <si>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</si>
  <si>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</si>
  <si>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</si>
  <si>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</si>
  <si>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</si>
  <si>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</si>
  <si>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</si>
  <si>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</si>
  <si>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</si>
  <si>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</si>
  <si>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</si>
  <si>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</si>
  <si>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</si>
  <si>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</si>
  <si>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</si>
  <si>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</si>
  <si>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</si>
  <si>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</si>
  <si>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</si>
  <si>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</si>
  <si>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</si>
  <si>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</si>
  <si>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</si>
  <si>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</si>
  <si>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</si>
  <si>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</si>
  <si>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</si>
  <si>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</si>
  <si>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</si>
  <si>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</si>
  <si>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</si>
  <si>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</si>
  <si>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</si>
  <si>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</si>
  <si>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</si>
  <si>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</si>
  <si>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</si>
  <si>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</si>
  <si>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</si>
  <si>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</si>
  <si>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</si>
  <si>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</si>
  <si>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</si>
  <si>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</si>
  <si>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</si>
  <si>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</si>
  <si>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</si>
  <si>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</si>
  <si>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</si>
  <si>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</si>
  <si>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</si>
  <si>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</si>
  <si>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</si>
  <si>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</si>
  <si>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</si>
  <si>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</si>
  <si>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</si>
  <si>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</si>
  <si>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</si>
  <si>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</si>
  <si>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</si>
  <si>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</si>
  <si>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</si>
  <si>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</si>
  <si>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</si>
  <si>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</si>
  <si>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</si>
  <si>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</si>
  <si>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</si>
  <si>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</si>
  <si>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</si>
  <si>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</si>
  <si>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</si>
  <si>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</si>
  <si>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</si>
  <si>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</si>
  <si>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</si>
  <si>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</si>
  <si>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</si>
  <si>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</si>
  <si>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</si>
  <si>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</si>
  <si>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</si>
  <si>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</si>
  <si>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</si>
  <si>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</si>
  <si>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</si>
  <si>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</si>
  <si>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</si>
  <si>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</si>
  <si>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</si>
  <si>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</si>
  <si>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</si>
  <si>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</si>
  <si>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</si>
  <si>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</si>
  <si>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</si>
  <si>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</si>
  <si>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</si>
  <si>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</si>
  <si>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</si>
  <si>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</si>
  <si>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</si>
  <si>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</si>
  <si>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</si>
  <si>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</si>
  <si>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</si>
  <si>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</si>
  <si>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</si>
  <si>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</si>
  <si>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</si>
  <si>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</si>
  <si>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</si>
  <si>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</si>
  <si>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</si>
  <si>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</si>
  <si>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</si>
  <si>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</si>
  <si>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</si>
  <si>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</si>
  <si>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</si>
  <si>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</si>
  <si>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</si>
  <si>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</si>
  <si>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</si>
  <si>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</si>
  <si>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</si>
  <si>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</si>
  <si>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</si>
  <si>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</si>
  <si>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</si>
  <si>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</si>
  <si>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</si>
  <si>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</si>
  <si>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</si>
  <si>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</si>
  <si>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</si>
  <si>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</si>
  <si>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</si>
  <si>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</si>
  <si>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</si>
  <si>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</si>
  <si>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</si>
  <si>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</si>
  <si>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</si>
  <si>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</si>
  <si>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</si>
  <si>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</si>
  <si>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</si>
  <si>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</si>
  <si>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</si>
  <si>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</si>
  <si>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</si>
  <si>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</si>
  <si>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</si>
  <si>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</si>
  <si>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</si>
  <si>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</si>
  <si>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</si>
  <si>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</si>
  <si>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</si>
  <si>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</si>
  <si>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</si>
  <si>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</si>
  <si>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</si>
  <si>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</si>
  <si>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</si>
  <si>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</si>
  <si>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</si>
  <si>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</si>
  <si>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</si>
  <si>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</si>
  <si>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</si>
  <si>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</si>
  <si>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</si>
  <si>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</si>
  <si>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</si>
  <si>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</si>
  <si>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</si>
  <si>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</si>
  <si>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</si>
  <si>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</si>
  <si>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</si>
  <si>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</si>
  <si>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</si>
  <si>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</si>
  <si>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</si>
  <si>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</si>
  <si>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</si>
  <si>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</si>
  <si>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</si>
  <si>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</si>
  <si>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</si>
  <si>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</si>
  <si>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</si>
  <si>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</si>
  <si>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</si>
  <si>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</si>
  <si>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</si>
  <si>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</si>
  <si>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</si>
  <si>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</si>
  <si>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</si>
  <si>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</si>
  <si>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</si>
  <si>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</si>
  <si>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</si>
  <si>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</si>
  <si>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</si>
  <si>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</si>
  <si>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</si>
  <si>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</si>
  <si>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</si>
  <si>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</si>
  <si>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</si>
  <si>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</si>
  <si>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</si>
  <si>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</si>
  <si>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</si>
  <si>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</si>
  <si>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</si>
  <si>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</si>
  <si>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</si>
  <si>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</si>
  <si>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</si>
  <si>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</si>
  <si>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</si>
  <si>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</si>
  <si>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</si>
  <si>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</si>
  <si>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</si>
  <si>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</si>
  <si>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</si>
  <si>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</si>
  <si>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</si>
  <si>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</si>
  <si>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</si>
  <si>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</si>
  <si>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</si>
  <si>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</si>
  <si>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</si>
  <si>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</si>
  <si>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</si>
  <si>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</si>
  <si>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</si>
  <si>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</si>
  <si>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</si>
  <si>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</si>
  <si>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</si>
  <si>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</si>
  <si>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</si>
  <si>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</si>
  <si>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</si>
  <si>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</si>
  <si>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</si>
  <si>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</si>
  <si>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</si>
  <si>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</si>
  <si>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</si>
  <si>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</si>
  <si>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</si>
  <si>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</si>
  <si>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</si>
  <si>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</si>
  <si>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</si>
  <si>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</si>
  <si>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</si>
  <si>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</si>
  <si>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</si>
  <si>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</si>
  <si>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</si>
  <si>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</si>
  <si>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</si>
  <si>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</si>
  <si>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</si>
  <si>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</si>
  <si>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</si>
  <si>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</si>
  <si>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</si>
  <si>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</si>
  <si>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</si>
  <si>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</si>
  <si>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</si>
  <si>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</si>
  <si>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</si>
  <si>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</si>
  <si>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</si>
  <si>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</si>
  <si>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</si>
  <si>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</si>
  <si>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</si>
  <si>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</si>
  <si>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</si>
  <si>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</si>
  <si>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</si>
  <si>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</si>
  <si>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</si>
  <si>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</si>
  <si>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</si>
  <si>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</si>
  <si>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</si>
  <si>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</si>
  <si>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</si>
  <si>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</si>
  <si>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</si>
  <si>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</si>
  <si>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</si>
  <si>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</si>
  <si>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</si>
  <si>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</si>
  <si>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</si>
  <si>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</si>
  <si>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</si>
  <si>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</si>
  <si>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</si>
  <si>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</si>
  <si>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</si>
  <si>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</si>
  <si>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</si>
  <si>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</si>
  <si>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</si>
  <si>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</si>
  <si>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</si>
  <si>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</si>
  <si>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</si>
  <si>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</si>
  <si>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</si>
  <si>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</si>
  <si>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</si>
  <si>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</si>
  <si>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</si>
  <si>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</si>
  <si>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</si>
  <si>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</si>
  <si>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</si>
  <si>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</si>
  <si>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</si>
  <si>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</si>
  <si>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</si>
  <si>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</si>
  <si>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</si>
  <si>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</si>
  <si>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</si>
  <si>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</si>
  <si>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</si>
  <si>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</si>
  <si>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</si>
  <si>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</si>
  <si>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</si>
  <si>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</si>
  <si>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</si>
  <si>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</si>
  <si>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</si>
  <si>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</si>
  <si>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</si>
  <si>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</si>
  <si>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</si>
  <si>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</si>
  <si>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</si>
  <si>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</si>
  <si>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</si>
  <si>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</si>
  <si>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</si>
  <si>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</si>
  <si>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</si>
  <si>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</si>
  <si>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</si>
  <si>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</si>
  <si>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</si>
  <si>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</si>
  <si>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</si>
  <si>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</si>
  <si>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</si>
  <si>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</si>
  <si>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</si>
  <si>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</si>
  <si>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</si>
  <si>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</si>
  <si>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</si>
  <si>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</si>
  <si>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</si>
  <si>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</si>
  <si>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</si>
  <si>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</si>
  <si>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</si>
  <si>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</si>
  <si>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</si>
  <si>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</si>
  <si>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</si>
  <si>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</si>
  <si>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</si>
  <si>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</si>
  <si>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</si>
  <si>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</si>
  <si>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</si>
  <si>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</si>
  <si>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</si>
  <si>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</si>
  <si>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</si>
  <si>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</si>
  <si>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</si>
  <si>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</si>
  <si>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</si>
  <si>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</si>
  <si>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</si>
  <si>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</si>
  <si>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</si>
  <si>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</si>
  <si>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</si>
  <si>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</si>
  <si>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</si>
  <si>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</si>
  <si>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</si>
  <si>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</si>
  <si>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</si>
  <si>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</si>
  <si>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</si>
  <si>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</si>
  <si>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</si>
  <si>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</si>
  <si>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</si>
  <si>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</si>
  <si>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</si>
  <si>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</si>
  <si>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</si>
  <si>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</si>
  <si>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</si>
  <si>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</si>
  <si>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</si>
  <si>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</si>
  <si>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</si>
  <si>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</si>
  <si>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</si>
  <si>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</si>
  <si>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</si>
  <si>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</si>
  <si>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</si>
  <si>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</si>
  <si>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</si>
  <si>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</si>
  <si>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</si>
  <si>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</si>
  <si>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</si>
  <si>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</si>
  <si>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</si>
  <si>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</si>
  <si>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</si>
  <si>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</si>
  <si>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</si>
  <si>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</si>
  <si>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</si>
  <si>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</si>
  <si>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</si>
  <si>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</si>
  <si>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</si>
  <si>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</si>
  <si>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</si>
  <si>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</si>
  <si>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</si>
  <si>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</si>
  <si>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</si>
  <si>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</si>
  <si>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</si>
  <si>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</si>
  <si>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</si>
  <si>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</si>
  <si>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</si>
  <si>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</si>
  <si>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</si>
  <si>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</si>
  <si>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</si>
  <si>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</si>
  <si>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</si>
  <si>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</si>
  <si>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</si>
  <si>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</si>
  <si>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</si>
  <si>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</si>
  <si>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</si>
  <si>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</si>
  <si>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</si>
  <si>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</si>
  <si>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</si>
  <si>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</si>
  <si>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</si>
  <si>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</si>
  <si>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</si>
  <si>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</si>
  <si>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</si>
  <si>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</si>
  <si>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</si>
  <si>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</si>
  <si>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</si>
  <si>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</si>
  <si>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</si>
  <si>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</si>
  <si>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</si>
  <si>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</si>
  <si>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</si>
  <si>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</si>
  <si>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</si>
  <si>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</si>
  <si>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</si>
  <si>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</si>
  <si>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</si>
  <si>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</si>
  <si>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</si>
  <si>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</si>
  <si>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</si>
  <si>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</si>
  <si>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</si>
  <si>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</si>
  <si>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</si>
  <si>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</si>
  <si>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</si>
  <si>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</si>
  <si>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</si>
  <si>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</si>
  <si>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</si>
  <si>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</si>
  <si>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</si>
  <si>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</si>
  <si>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</si>
  <si>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</si>
  <si>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</si>
  <si>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</si>
  <si>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</si>
  <si>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</si>
  <si>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</si>
  <si>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</si>
  <si>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</si>
  <si>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</si>
  <si>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</si>
  <si>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</si>
  <si>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</si>
  <si>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</si>
  <si>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</si>
  <si>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</si>
  <si>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</si>
  <si>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</si>
  <si>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</si>
  <si>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</si>
  <si>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</si>
  <si>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</si>
  <si>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</si>
  <si>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</si>
  <si>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</si>
  <si>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</si>
  <si>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</si>
  <si>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</si>
  <si>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</si>
  <si>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</si>
  <si>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</si>
  <si>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</si>
  <si>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</si>
  <si>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</si>
  <si>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</si>
  <si>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</si>
  <si>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</si>
  <si>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</si>
  <si>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</si>
  <si>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</si>
  <si>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</si>
  <si>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</si>
  <si>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</si>
  <si>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</si>
  <si>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</si>
  <si>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</si>
  <si>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</si>
  <si>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</si>
  <si>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</si>
  <si>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</si>
  <si>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</si>
  <si>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</si>
  <si>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</si>
  <si>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</si>
  <si>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</si>
  <si>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</si>
  <si>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</si>
  <si>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</si>
  <si>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</si>
  <si>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</si>
  <si>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</si>
  <si>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</si>
  <si>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</si>
  <si>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</si>
  <si>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</si>
  <si>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</si>
  <si>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</si>
  <si>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</si>
  <si>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</si>
  <si>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</si>
  <si>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</si>
  <si>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</si>
  <si>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</si>
  <si>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</si>
  <si>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</si>
  <si>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</si>
  <si>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</si>
  <si>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</si>
  <si>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</si>
  <si>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</si>
  <si>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</si>
  <si>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</si>
  <si>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</si>
  <si>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</si>
  <si>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</si>
  <si>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</si>
  <si>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</si>
  <si>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</si>
  <si>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</si>
  <si>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</si>
  <si>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</si>
  <si>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</si>
  <si>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</si>
  <si>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</si>
  <si>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</si>
  <si>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</si>
  <si>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</si>
  <si>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</si>
  <si>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</si>
  <si>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</si>
  <si>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</si>
  <si>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</si>
  <si>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</si>
  <si>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</si>
  <si>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</si>
  <si>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</si>
  <si>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</si>
  <si>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</si>
  <si>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</si>
  <si>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</si>
  <si>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</si>
  <si>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</si>
  <si>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</si>
  <si>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</si>
  <si>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</si>
  <si>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</si>
  <si>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</si>
  <si>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</si>
  <si>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</si>
  <si>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</si>
  <si>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</si>
  <si>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</si>
  <si>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</si>
  <si>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</si>
  <si>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</si>
  <si>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</si>
  <si>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</si>
  <si>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</si>
  <si>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</si>
  <si>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</si>
  <si>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</si>
  <si>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</si>
  <si>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</si>
  <si>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</si>
  <si>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</si>
  <si>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</si>
  <si>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</si>
  <si>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</si>
  <si>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</si>
  <si>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</si>
  <si>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</si>
  <si>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</si>
  <si>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</si>
  <si>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</si>
  <si>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</si>
  <si>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</si>
  <si>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</si>
  <si>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</si>
  <si>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</si>
  <si>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</si>
  <si>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</si>
  <si>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</si>
  <si>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</si>
  <si>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</si>
  <si>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</si>
  <si>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</si>
  <si>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</si>
  <si>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</si>
  <si>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</si>
  <si>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</si>
  <si>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</si>
  <si>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</si>
  <si>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</si>
  <si>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</si>
  <si>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</si>
  <si>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</si>
  <si>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</si>
  <si>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</si>
  <si>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</si>
  <si>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</si>
  <si>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</si>
  <si>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</si>
  <si>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</si>
  <si>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</si>
  <si>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</si>
  <si>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</si>
  <si>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</si>
  <si>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</si>
  <si>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</si>
  <si>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</si>
  <si>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</si>
  <si>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</si>
  <si>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</si>
  <si>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</si>
  <si>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</si>
  <si>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</si>
  <si>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</si>
  <si>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</si>
  <si>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</si>
  <si>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</si>
  <si>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</si>
  <si>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</si>
  <si>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</si>
  <si>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</si>
  <si>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</si>
  <si>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</si>
  <si>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</si>
  <si>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</si>
  <si>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</si>
  <si>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</si>
  <si>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</si>
  <si>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</si>
  <si>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</si>
  <si>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</si>
  <si>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</si>
  <si>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</si>
  <si>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</si>
  <si>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</si>
  <si>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</si>
  <si>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</si>
  <si>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</si>
  <si>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</si>
  <si>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</si>
  <si>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</si>
  <si>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</si>
  <si>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</si>
  <si>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</si>
  <si>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</si>
  <si>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</si>
  <si>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</si>
  <si>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</si>
  <si>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</si>
  <si>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</si>
  <si>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</si>
  <si>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</si>
  <si>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</si>
  <si>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</si>
  <si>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</si>
  <si>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</si>
  <si>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</si>
  <si>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</si>
  <si>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</si>
  <si>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</si>
  <si>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</si>
  <si>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</si>
  <si>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</si>
  <si>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</si>
  <si>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</si>
  <si>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</si>
  <si>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</si>
  <si>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</si>
  <si>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</si>
  <si>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</si>
  <si>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</si>
  <si>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</si>
  <si>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</si>
  <si>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</si>
  <si>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</si>
  <si>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</si>
  <si>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</si>
  <si>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</si>
  <si>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</si>
  <si>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</si>
  <si>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</si>
  <si>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</si>
  <si>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</si>
  <si>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</si>
  <si>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</si>
  <si>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</si>
  <si>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</si>
  <si>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</si>
  <si>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</si>
  <si>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</si>
  <si>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</si>
  <si>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</si>
  <si>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</si>
  <si>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</si>
  <si>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</si>
  <si>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</si>
  <si>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</si>
  <si>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</si>
  <si>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</si>
  <si>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</si>
  <si>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</si>
  <si>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</si>
  <si>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</si>
  <si>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</si>
  <si>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</si>
  <si>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</si>
  <si>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</si>
  <si>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</si>
  <si>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</si>
  <si>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</si>
  <si>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</si>
  <si>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</si>
  <si>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</si>
  <si>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</si>
  <si>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</si>
  <si>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</si>
  <si>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</si>
  <si>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</si>
  <si>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</si>
  <si>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</si>
  <si>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</si>
  <si>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</si>
  <si>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</si>
  <si>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</si>
  <si>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</si>
  <si>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</si>
  <si>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</si>
  <si>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</si>
  <si>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</si>
  <si>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</si>
  <si>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</si>
  <si>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</si>
  <si>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</si>
  <si>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</si>
  <si>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</si>
  <si>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</si>
  <si>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</si>
  <si>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</si>
  <si>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</si>
  <si>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</si>
  <si>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</si>
  <si>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</si>
  <si>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</si>
  <si>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</si>
  <si>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</si>
  <si>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</si>
  <si>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</si>
  <si>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</si>
  <si>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</si>
  <si>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</si>
  <si>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</si>
  <si>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</si>
  <si>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</si>
  <si>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</si>
  <si>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</si>
  <si>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</si>
  <si>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</si>
  <si>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</si>
  <si>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</si>
  <si>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</si>
  <si>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</si>
  <si>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</si>
  <si>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</si>
  <si>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</si>
  <si>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</si>
  <si>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</si>
  <si>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</si>
  <si>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</si>
  <si>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</si>
  <si>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</si>
  <si>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</si>
  <si>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</si>
  <si>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</si>
  <si>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</si>
  <si>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</si>
  <si>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</si>
  <si>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</si>
  <si>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</si>
  <si>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</si>
  <si>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</si>
  <si>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</si>
  <si>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</si>
  <si>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</si>
  <si>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</si>
  <si>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</si>
  <si>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</si>
  <si>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</si>
  <si>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</si>
  <si>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</si>
  <si>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</si>
  <si>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</si>
  <si>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</si>
  <si>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</si>
  <si>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</si>
  <si>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</si>
  <si>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</si>
  <si>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</si>
  <si>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</si>
  <si>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</si>
  <si>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</si>
  <si>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</si>
  <si>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</si>
  <si>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</si>
  <si>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</si>
  <si>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</si>
  <si>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</si>
  <si>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</si>
  <si>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</si>
  <si>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</si>
  <si>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</si>
  <si>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</si>
  <si>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</si>
  <si>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</si>
  <si>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</si>
  <si>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</si>
  <si>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</si>
  <si>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</si>
  <si>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</si>
  <si>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</si>
  <si>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</si>
  <si>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</si>
  <si>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</si>
  <si>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</si>
  <si>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</si>
  <si>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</si>
  <si>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</si>
  <si>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</si>
  <si>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</si>
  <si>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</si>
  <si>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</si>
  <si>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</si>
  <si>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</si>
  <si>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</si>
  <si>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</si>
  <si>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</si>
  <si>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</si>
  <si>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</si>
  <si>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</si>
  <si>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</si>
  <si>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</si>
  <si>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</si>
  <si>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</si>
  <si>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</si>
  <si>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</si>
  <si>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</si>
  <si>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</si>
  <si>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</si>
  <si>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</si>
  <si>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</si>
  <si>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</si>
  <si>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</si>
  <si>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</si>
  <si>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</si>
  <si>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</si>
  <si>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</si>
  <si>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</si>
  <si>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</si>
  <si>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</si>
  <si>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</si>
  <si>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</si>
  <si>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</si>
  <si>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</si>
  <si>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</si>
  <si>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</si>
  <si>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</si>
  <si>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</si>
  <si>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</si>
  <si>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</si>
  <si>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</si>
  <si>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</si>
  <si>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</si>
  <si>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</si>
  <si>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</si>
  <si>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</si>
  <si>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</si>
  <si>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</si>
  <si>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</si>
  <si>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</si>
  <si>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</si>
  <si>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</si>
  <si>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</si>
  <si>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</si>
  <si>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</si>
  <si>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</si>
  <si>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</si>
  <si>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</si>
  <si>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</si>
  <si>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</si>
  <si>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</si>
  <si>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</si>
  <si>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</si>
  <si>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</si>
  <si>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</si>
  <si>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</si>
  <si>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</si>
  <si>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</si>
  <si>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</si>
  <si>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</si>
  <si>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</si>
  <si>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</si>
  <si>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</si>
  <si>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</si>
  <si>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</si>
  <si>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</si>
  <si>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</si>
  <si>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</si>
  <si>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</si>
  <si>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</si>
  <si>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</si>
  <si>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</si>
  <si>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</si>
  <si>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</si>
  <si>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</si>
  <si>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</si>
  <si>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</si>
  <si>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</si>
  <si>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</si>
  <si>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</si>
  <si>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</si>
  <si>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</si>
  <si>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</si>
  <si>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</si>
  <si>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</si>
  <si>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</si>
  <si>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</si>
  <si>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</si>
  <si>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</si>
  <si>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</si>
  <si>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</si>
  <si>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</si>
  <si>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</si>
  <si>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</si>
  <si>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</si>
  <si>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</si>
  <si>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</si>
  <si>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</si>
  <si>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</si>
  <si>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</si>
  <si>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</si>
  <si>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</si>
  <si>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</si>
  <si>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</si>
  <si>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</si>
  <si>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</si>
  <si>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</si>
  <si>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</si>
  <si>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</si>
  <si>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</si>
  <si>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</si>
  <si>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</si>
  <si>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</si>
  <si>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</si>
  <si>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</si>
  <si>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</si>
  <si>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</si>
  <si>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</si>
  <si>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</si>
  <si>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</si>
  <si>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</si>
  <si>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</si>
  <si>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</si>
  <si>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</si>
  <si>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</si>
  <si>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</si>
  <si>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</si>
  <si>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</si>
  <si>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</si>
  <si>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</si>
  <si>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</si>
  <si>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</si>
  <si>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</si>
  <si>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</si>
  <si>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</si>
  <si>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</si>
  <si>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</si>
  <si>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</si>
  <si>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</si>
  <si>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</si>
  <si>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</si>
  <si>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</si>
  <si>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</si>
  <si>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</si>
  <si>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</si>
  <si>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</si>
  <si>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</si>
  <si>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</si>
  <si>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</si>
  <si>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</si>
  <si>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</si>
  <si>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</si>
  <si>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</si>
  <si>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</si>
  <si>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</si>
  <si>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</si>
  <si>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</si>
  <si>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</si>
  <si>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</si>
  <si>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</si>
  <si>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</si>
  <si>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</si>
  <si>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</si>
  <si>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</si>
  <si>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</si>
  <si>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</si>
  <si>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</si>
  <si>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</si>
  <si>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</si>
  <si>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</si>
  <si>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</si>
  <si>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</si>
  <si>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</si>
  <si>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</si>
  <si>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</si>
  <si>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</si>
  <si>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</si>
  <si>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</si>
  <si>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</si>
  <si>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</si>
  <si>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</si>
  <si>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</si>
  <si>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</si>
  <si>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</si>
  <si>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</si>
  <si>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</si>
  <si>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</si>
  <si>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</si>
  <si>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</si>
  <si>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</si>
  <si>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</si>
  <si>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</si>
  <si>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</si>
  <si>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</si>
  <si>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</si>
  <si>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</si>
  <si>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</si>
  <si>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</si>
  <si>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</si>
  <si>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</si>
  <si>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</si>
  <si>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</si>
  <si>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</si>
  <si>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</si>
  <si>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</si>
  <si>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</si>
  <si>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</si>
  <si>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</si>
  <si>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</si>
  <si>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</si>
  <si>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</si>
  <si>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</si>
  <si>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</si>
  <si>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</si>
  <si>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</si>
  <si>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</si>
  <si>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</si>
  <si>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</si>
  <si>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</si>
  <si>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</si>
  <si>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</si>
  <si>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</si>
  <si>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</si>
  <si>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</si>
  <si>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</si>
  <si>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</si>
  <si>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</si>
  <si>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</si>
  <si>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</si>
  <si>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</si>
  <si>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</si>
  <si>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</si>
  <si>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</si>
  <si>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</si>
  <si>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</si>
  <si>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</si>
  <si>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</si>
  <si>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</si>
  <si>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</si>
  <si>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</si>
  <si>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</si>
  <si>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</si>
  <si>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</si>
  <si>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</si>
  <si>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</si>
  <si>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</si>
  <si>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</si>
  <si>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</si>
  <si>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</si>
  <si>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</si>
  <si>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</si>
  <si>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</si>
  <si>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</si>
  <si>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</si>
  <si>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</si>
  <si>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</si>
  <si>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</si>
  <si>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</si>
  <si>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</si>
  <si>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</si>
  <si>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</si>
  <si>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</si>
  <si>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</si>
  <si>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</si>
  <si>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</si>
  <si>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</si>
  <si>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</si>
  <si>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</si>
  <si>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</si>
  <si>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</si>
  <si>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</si>
  <si>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</si>
  <si>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</si>
  <si>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</si>
  <si>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</si>
  <si>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</si>
  <si>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</si>
  <si>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</si>
  <si>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</si>
  <si>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</si>
  <si>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</si>
  <si>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</si>
  <si>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</si>
  <si>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</si>
  <si>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</si>
  <si>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</si>
  <si>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</si>
  <si>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</si>
  <si>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</si>
  <si>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</si>
  <si>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</si>
  <si>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</si>
  <si>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</si>
  <si>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</si>
  <si>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</si>
  <si>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</si>
  <si>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</si>
  <si>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</si>
  <si>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</si>
  <si>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</si>
  <si>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</si>
  <si>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</si>
  <si>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</si>
  <si>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</si>
  <si>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</si>
  <si>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</si>
  <si>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</si>
  <si>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</si>
  <si>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</si>
  <si>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</si>
  <si>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</si>
  <si>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</si>
  <si>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</si>
  <si>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</si>
  <si>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</si>
  <si>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</si>
  <si>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</si>
  <si>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</si>
  <si>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</si>
  <si>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</si>
  <si>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</si>
  <si>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</si>
  <si>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</si>
  <si>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</si>
  <si>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</si>
  <si>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</si>
  <si>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</si>
  <si>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</si>
  <si>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</si>
  <si>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</si>
  <si>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</si>
  <si>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</si>
  <si>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</si>
  <si>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</si>
  <si>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</si>
  <si>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</si>
  <si>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</si>
  <si>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</si>
  <si>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</si>
  <si>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</si>
  <si>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</si>
  <si>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</si>
  <si>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</si>
  <si>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</si>
  <si>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</si>
  <si>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</si>
  <si>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</si>
  <si>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</si>
  <si>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</si>
  <si>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</si>
  <si>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</si>
  <si>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</si>
  <si>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</si>
  <si>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</si>
  <si>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</si>
  <si>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</si>
  <si>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</si>
  <si>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</si>
  <si>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</si>
  <si>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</si>
  <si>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</si>
  <si>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</si>
  <si>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</si>
  <si>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</si>
  <si>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</si>
  <si>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</si>
  <si>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</si>
  <si>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</si>
  <si>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</si>
  <si>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</si>
  <si>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</si>
  <si>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</si>
  <si>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</si>
  <si>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</si>
  <si>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</si>
  <si>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</si>
  <si>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</si>
  <si>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</si>
  <si>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</si>
  <si>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</si>
  <si>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</si>
  <si>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</si>
  <si>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</si>
  <si>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</si>
  <si>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</si>
  <si>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</si>
  <si>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</si>
  <si>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</si>
  <si>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</si>
  <si>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</si>
  <si>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</si>
  <si>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</si>
  <si>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</si>
  <si>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</si>
  <si>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</si>
  <si>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</si>
  <si>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</si>
  <si>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</si>
  <si>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</si>
  <si>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</si>
  <si>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</si>
  <si>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</si>
  <si>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</si>
  <si>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</si>
  <si>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</si>
  <si>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</si>
  <si>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</si>
  <si>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</si>
  <si>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</si>
  <si>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</si>
  <si>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</si>
  <si>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</si>
  <si>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</si>
  <si>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</si>
  <si>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</si>
  <si>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</si>
  <si>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</si>
  <si>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</si>
  <si>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</si>
  <si>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</si>
  <si>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</si>
  <si>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</si>
  <si>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</si>
  <si>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</si>
  <si>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</si>
  <si>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</si>
  <si>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</si>
  <si>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</si>
  <si>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</si>
  <si>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</si>
  <si>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</si>
  <si>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</si>
  <si>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</si>
  <si>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</si>
  <si>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</si>
  <si>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</si>
  <si>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</si>
  <si>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</si>
  <si>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</si>
  <si>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</si>
  <si>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</si>
  <si>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</si>
  <si>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</si>
  <si>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</si>
  <si>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</si>
  <si>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</si>
  <si>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</si>
  <si>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</si>
  <si>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</si>
  <si>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</si>
  <si>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</si>
  <si>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</si>
  <si>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</si>
  <si>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</si>
  <si>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</si>
  <si>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</si>
  <si>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</si>
  <si>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</si>
  <si>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</si>
  <si>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</si>
  <si>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</si>
  <si>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</si>
  <si>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</si>
  <si>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</si>
  <si>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</si>
  <si>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</si>
  <si>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</si>
  <si>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</si>
  <si>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</si>
  <si>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</si>
  <si>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</si>
  <si>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</si>
  <si>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</si>
  <si>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</si>
  <si>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</si>
  <si>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</si>
  <si>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</si>
  <si>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</si>
  <si>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</si>
  <si>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</si>
  <si>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</si>
  <si>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</si>
  <si>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</si>
  <si>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</si>
  <si>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</si>
  <si>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</si>
  <si>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</si>
  <si>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</si>
  <si>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</si>
  <si>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</si>
  <si>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</si>
  <si>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</si>
  <si>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</si>
  <si>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</si>
  <si>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</si>
  <si>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</si>
  <si>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</si>
  <si>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</si>
  <si>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</si>
  <si>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</si>
  <si>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</si>
  <si>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</si>
  <si>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</si>
  <si>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</si>
  <si>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</si>
  <si>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</si>
  <si>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</si>
  <si>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</si>
  <si>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</si>
  <si>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</si>
  <si>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</si>
  <si>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</si>
  <si>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</si>
  <si>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</si>
  <si>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</si>
  <si>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</si>
  <si>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</si>
  <si>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</si>
  <si>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</si>
  <si>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</si>
  <si>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</si>
  <si>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</si>
  <si>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</si>
  <si>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</si>
  <si>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</si>
  <si>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</si>
  <si>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</si>
  <si>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</si>
  <si>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</si>
  <si>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</si>
  <si>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</si>
  <si>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</si>
  <si>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</si>
  <si>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</si>
  <si>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</si>
  <si>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</si>
  <si>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</si>
  <si>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</si>
  <si>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</si>
  <si>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</si>
  <si>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</si>
  <si>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</si>
  <si>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</si>
  <si>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</si>
  <si>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</si>
  <si>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</si>
  <si>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</si>
  <si>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</si>
  <si>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</si>
  <si>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</si>
  <si>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</si>
  <si>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</si>
  <si>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</si>
  <si>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</si>
  <si>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</si>
  <si>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</si>
  <si>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</si>
  <si>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</si>
  <si>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</si>
  <si>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</si>
  <si>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</si>
  <si>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</si>
  <si>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</si>
  <si>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</si>
  <si>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</si>
  <si>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</si>
  <si>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</si>
  <si>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</si>
  <si>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</si>
  <si>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</si>
  <si>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</si>
  <si>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</si>
  <si>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</si>
  <si>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</si>
  <si>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</si>
  <si>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</si>
  <si>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</si>
  <si>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</si>
  <si>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</si>
  <si>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</si>
  <si>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</si>
  <si>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</si>
  <si>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</si>
  <si>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</si>
  <si>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</si>
  <si>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</si>
  <si>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</si>
  <si>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</si>
  <si>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</si>
  <si>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</si>
  <si>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</si>
  <si>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</si>
  <si>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</si>
  <si>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</si>
  <si>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</si>
  <si>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</si>
  <si>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</si>
  <si>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</si>
  <si>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</si>
  <si>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</si>
  <si>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</si>
  <si>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</si>
  <si>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</si>
  <si>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</si>
  <si>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</si>
  <si>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</si>
  <si>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</si>
  <si>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</si>
  <si>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</si>
  <si>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</si>
  <si>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</si>
  <si>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</si>
  <si>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</si>
  <si>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</si>
  <si>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</si>
  <si>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</si>
  <si>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</si>
  <si>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</si>
  <si>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</si>
  <si>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</si>
  <si>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</si>
  <si>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</si>
  <si>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</si>
  <si>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</si>
  <si>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</si>
  <si>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</si>
  <si>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</si>
  <si>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</si>
  <si>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</si>
  <si>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</si>
  <si>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</si>
  <si>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</si>
  <si>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</si>
  <si>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</si>
  <si>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</si>
  <si>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</si>
  <si>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</si>
  <si>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</si>
  <si>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</si>
  <si>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</si>
  <si>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</si>
  <si>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</si>
  <si>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</si>
  <si>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</si>
  <si>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</si>
  <si>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</si>
  <si>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</si>
  <si>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</si>
  <si>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</si>
  <si>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</si>
  <si>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</si>
  <si>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</si>
  <si>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</si>
  <si>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</si>
  <si>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</si>
  <si>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</si>
  <si>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</si>
  <si>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</si>
  <si>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</si>
  <si>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</si>
  <si>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</si>
  <si>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</si>
  <si>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</si>
  <si>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</si>
  <si>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</si>
  <si>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</si>
  <si>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</si>
  <si>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</si>
  <si>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</si>
  <si>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</si>
  <si>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</si>
  <si>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</si>
  <si>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</si>
  <si>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</si>
  <si>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</si>
  <si>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</si>
  <si>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</si>
  <si>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</si>
  <si>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</si>
  <si>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</si>
  <si>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</si>
  <si>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</si>
  <si>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</si>
  <si>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</si>
  <si>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</si>
  <si>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</si>
  <si>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</si>
  <si>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</si>
  <si>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</si>
  <si>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</si>
  <si>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</si>
  <si>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</si>
  <si>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</si>
  <si>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</si>
  <si>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</si>
  <si>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</si>
  <si>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</si>
  <si>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</si>
  <si>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</si>
  <si>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</si>
  <si>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</si>
  <si>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</si>
  <si>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</si>
  <si>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</si>
  <si>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</si>
  <si>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</si>
  <si>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</si>
  <si>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</si>
  <si>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</si>
  <si>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</si>
  <si>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</si>
  <si>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</si>
  <si>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</si>
  <si>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</si>
  <si>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</si>
  <si>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</si>
  <si>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</si>
  <si>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</si>
  <si>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</si>
  <si>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</si>
  <si>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</si>
  <si>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</si>
  <si>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</si>
  <si>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</si>
  <si>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</si>
  <si>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</si>
  <si>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</si>
  <si>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</si>
  <si>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</si>
  <si>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</si>
  <si>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</si>
  <si>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</si>
  <si>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</si>
  <si>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</si>
  <si>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</si>
  <si>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</si>
  <si>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</si>
  <si>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</si>
  <si>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</si>
  <si>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</si>
  <si>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</si>
  <si>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</si>
  <si>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</si>
  <si>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</si>
  <si>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</si>
  <si>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</si>
  <si>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</si>
  <si>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</si>
  <si>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</si>
  <si>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</si>
  <si>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</si>
  <si>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</si>
  <si>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</si>
  <si>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</si>
  <si>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</si>
  <si>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</si>
  <si>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</si>
  <si>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</si>
  <si>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</si>
  <si>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</si>
  <si>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</si>
  <si>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</si>
  <si>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</si>
  <si>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</si>
  <si>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</si>
  <si>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</si>
  <si>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</si>
  <si>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</si>
  <si>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</si>
  <si>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</si>
  <si>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</si>
  <si>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</si>
  <si>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</si>
  <si>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</si>
  <si>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</si>
  <si>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</si>
  <si>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</si>
  <si>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</si>
  <si>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</si>
  <si>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</si>
  <si>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</si>
  <si>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</si>
  <si>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</si>
  <si>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</si>
  <si>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</si>
  <si>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</si>
  <si>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</si>
  <si>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</si>
  <si>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</si>
  <si>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</si>
  <si>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</si>
  <si>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</si>
  <si>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</si>
  <si>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</si>
  <si>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</si>
  <si>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</si>
  <si>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</si>
  <si>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</si>
  <si>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</si>
  <si>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</si>
  <si>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</si>
  <si>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</si>
  <si>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</si>
  <si>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</si>
  <si>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</si>
  <si>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</si>
  <si>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</si>
  <si>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</si>
  <si>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</si>
  <si>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</si>
  <si>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</si>
  <si>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</si>
  <si>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</si>
  <si>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</si>
  <si>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</si>
  <si>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</si>
  <si>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</si>
  <si>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</si>
  <si>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</si>
  <si>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</si>
  <si>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</si>
  <si>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</si>
  <si>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</si>
  <si>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</si>
  <si>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</si>
  <si>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</si>
  <si>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</si>
  <si>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</si>
  <si>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</si>
  <si>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</si>
  <si>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</si>
  <si>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</si>
  <si>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</si>
  <si>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</si>
  <si>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</si>
  <si>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</si>
  <si>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</si>
  <si>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</si>
  <si>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</si>
  <si>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</si>
  <si>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</si>
  <si>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</si>
  <si>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</si>
  <si>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</si>
  <si>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</si>
  <si>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</si>
  <si>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</si>
  <si>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</si>
  <si>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</si>
  <si>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</si>
  <si>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</si>
  <si>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</si>
  <si>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</si>
  <si>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</si>
  <si>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</si>
  <si>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</si>
  <si>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</si>
  <si>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</si>
  <si>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</si>
  <si>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</si>
  <si>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</si>
  <si>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</si>
  <si>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</si>
  <si>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</si>
  <si>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</si>
  <si>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</si>
  <si>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</si>
  <si>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</si>
  <si>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</si>
  <si>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</si>
  <si>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</si>
  <si>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</si>
  <si>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</si>
  <si>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</si>
  <si>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</si>
  <si>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</si>
  <si>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</si>
  <si>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</si>
  <si>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</si>
  <si>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</si>
  <si>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</si>
  <si>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</si>
  <si>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</si>
  <si>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</si>
  <si>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</si>
  <si>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</si>
  <si>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</si>
  <si>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</si>
  <si>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</si>
  <si>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</si>
  <si>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</si>
  <si>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</si>
  <si>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</si>
  <si>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</si>
  <si>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</si>
  <si>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</si>
  <si>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</si>
  <si>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</si>
  <si>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</si>
  <si>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</si>
  <si>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</si>
  <si>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</si>
  <si>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</si>
  <si>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</si>
  <si>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</si>
  <si>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</si>
  <si>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</si>
  <si>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</si>
  <si>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</si>
  <si>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</si>
  <si>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</si>
  <si>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</si>
  <si>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</si>
  <si>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</si>
  <si>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</si>
  <si>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</si>
  <si>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</si>
  <si>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</si>
  <si>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</si>
  <si>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</si>
  <si>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</si>
  <si>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</si>
  <si>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</si>
  <si>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</si>
  <si>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</si>
  <si>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</si>
  <si>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</si>
  <si>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</si>
  <si>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</si>
  <si>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</si>
  <si>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</si>
  <si>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</si>
  <si>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</si>
  <si>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</si>
  <si>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</si>
  <si>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</si>
  <si>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</si>
  <si>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</si>
  <si>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</si>
  <si>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</si>
  <si>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</si>
  <si>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</si>
  <si>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</si>
  <si>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</si>
  <si>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</si>
  <si>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</si>
  <si>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</si>
  <si>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</si>
  <si>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</si>
  <si>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</si>
  <si>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</si>
  <si>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</si>
  <si>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</si>
  <si>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</si>
  <si>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</si>
  <si>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</si>
  <si>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</si>
  <si>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</si>
  <si>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</si>
  <si>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</si>
  <si>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</si>
  <si>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</si>
  <si>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</si>
  <si>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</si>
  <si>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</si>
  <si>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</si>
  <si>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</si>
  <si>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</si>
  <si>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</si>
  <si>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</si>
  <si>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</si>
  <si>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</si>
  <si>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</si>
  <si>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</si>
  <si>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</si>
  <si>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</si>
  <si>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</si>
  <si>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</si>
  <si>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</si>
  <si>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</si>
  <si>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</si>
  <si>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</si>
  <si>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</si>
  <si>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</si>
  <si>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</si>
  <si>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</si>
  <si>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</si>
  <si>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</si>
  <si>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</si>
  <si>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</si>
  <si>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</si>
  <si>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</si>
  <si>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</si>
  <si>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</si>
  <si>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</si>
  <si>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</si>
  <si>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</si>
  <si>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</si>
  <si>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</si>
  <si>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</si>
  <si>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</si>
  <si>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</si>
  <si>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</si>
  <si>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</si>
  <si>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</si>
  <si>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</si>
  <si>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</si>
  <si>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</si>
  <si>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</si>
  <si>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</si>
  <si>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</si>
  <si>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</si>
  <si>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</si>
  <si>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</si>
  <si>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</si>
  <si>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</si>
  <si>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</si>
  <si>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</si>
  <si>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</si>
  <si>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</si>
  <si>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</si>
  <si>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</si>
  <si>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</si>
  <si>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</si>
  <si>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</si>
  <si>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</si>
  <si>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</si>
  <si>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</si>
  <si>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</si>
  <si>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</si>
  <si>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</si>
  <si>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</si>
  <si>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</si>
  <si>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</si>
  <si>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</si>
  <si>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</si>
  <si>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</si>
  <si>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</si>
  <si>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</si>
  <si>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</si>
  <si>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</si>
  <si>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</si>
  <si>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</si>
  <si>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</si>
  <si>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</si>
  <si>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</si>
  <si>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</si>
  <si>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</si>
  <si>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</si>
  <si>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</si>
  <si>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</si>
  <si>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</si>
  <si>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</si>
  <si>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</si>
  <si>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</si>
  <si>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</si>
  <si>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</si>
  <si>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</si>
  <si>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</si>
  <si>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</si>
  <si>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</si>
  <si>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</si>
  <si>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</si>
  <si>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</si>
  <si>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</si>
  <si>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</si>
  <si>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</si>
  <si>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</si>
  <si>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</si>
  <si>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</si>
  <si>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</si>
  <si>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</si>
  <si>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</si>
  <si>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</si>
  <si>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</si>
  <si>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</si>
  <si>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</si>
  <si>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</si>
  <si>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</si>
  <si>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</si>
  <si>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</si>
  <si>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</si>
  <si>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</si>
  <si>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</si>
  <si>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</si>
  <si>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</si>
  <si>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</si>
  <si>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</si>
  <si>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</si>
  <si>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</si>
  <si>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</si>
  <si>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</si>
  <si>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</si>
  <si>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</si>
  <si>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</si>
  <si>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</si>
  <si>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</si>
  <si>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</si>
  <si>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</si>
  <si>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</si>
  <si>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</si>
  <si>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</si>
  <si>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</si>
  <si>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</si>
  <si>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</si>
  <si>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</si>
  <si>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</si>
  <si>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</si>
  <si>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</si>
  <si>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</si>
  <si>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</si>
  <si>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</si>
  <si>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</si>
  <si>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</si>
  <si>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</si>
  <si>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</si>
  <si>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</si>
  <si>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</si>
  <si>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</si>
  <si>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</si>
  <si>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</si>
  <si>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</si>
  <si>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</si>
  <si>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</si>
  <si>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</si>
  <si>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</si>
  <si>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</si>
  <si>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</si>
  <si>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</si>
  <si>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</si>
  <si>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</si>
  <si>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</si>
  <si>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</si>
  <si>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</si>
  <si>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</si>
  <si>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</si>
  <si>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</si>
  <si>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</si>
  <si>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</si>
  <si>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</si>
  <si>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</si>
  <si>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</si>
  <si>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</si>
  <si>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</si>
  <si>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</si>
  <si>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</si>
  <si>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</si>
  <si>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</si>
  <si>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</si>
  <si>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</si>
  <si>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</si>
  <si>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</si>
  <si>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</si>
  <si>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</si>
  <si>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</si>
  <si>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</si>
  <si>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</si>
  <si>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</si>
  <si>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</si>
  <si>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</si>
  <si>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</si>
  <si>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</si>
  <si>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</si>
  <si>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</si>
  <si>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</si>
  <si>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</si>
  <si>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</si>
  <si>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</si>
  <si>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</si>
  <si>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</si>
  <si>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</si>
  <si>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</si>
  <si>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</si>
  <si>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</si>
  <si>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</si>
  <si>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</si>
  <si>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</si>
  <si>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</si>
  <si>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</si>
  <si>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</si>
  <si>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</si>
  <si>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</si>
  <si>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</si>
  <si>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</si>
  <si>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</si>
  <si>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</si>
  <si>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</si>
  <si>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</si>
  <si>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</si>
  <si>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</si>
  <si>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</si>
  <si>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</si>
  <si>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</si>
  <si>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</si>
  <si>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</si>
  <si>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</si>
  <si>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</si>
  <si>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</si>
  <si>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</si>
  <si>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</si>
  <si>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</si>
  <si>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</si>
  <si>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</si>
  <si>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</si>
  <si>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</si>
  <si>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</si>
  <si>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</si>
  <si>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</si>
  <si>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</si>
  <si>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</si>
  <si>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</si>
  <si>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</si>
  <si>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</si>
  <si>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</si>
  <si>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</si>
  <si>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</si>
  <si>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</si>
  <si>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</si>
  <si>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</si>
  <si>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</si>
  <si>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</si>
  <si>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</si>
  <si>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</si>
  <si>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</si>
  <si>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</si>
  <si>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</si>
  <si>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</si>
  <si>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</si>
  <si>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</si>
  <si>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</si>
  <si>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</si>
  <si>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</si>
  <si>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</si>
  <si>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</si>
  <si>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</si>
  <si>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</si>
  <si>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</si>
  <si>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</si>
  <si>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</si>
  <si>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</si>
  <si>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</si>
  <si>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</si>
  <si>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</si>
  <si>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</si>
  <si>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</si>
  <si>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</si>
  <si>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</si>
  <si>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</si>
  <si>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</si>
  <si>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</si>
  <si>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</si>
  <si>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</si>
  <si>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</si>
  <si>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</si>
  <si>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</si>
  <si>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</si>
  <si>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</si>
  <si>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</si>
  <si>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</si>
  <si>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</si>
  <si>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</si>
  <si>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</si>
  <si>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</si>
  <si>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</si>
  <si>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</si>
  <si>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</si>
  <si>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</si>
  <si>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</si>
  <si>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</si>
  <si>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</si>
  <si>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</si>
  <si>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</si>
  <si>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</si>
  <si>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</si>
  <si>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</si>
  <si>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</si>
  <si>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</si>
  <si>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</si>
  <si>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</si>
  <si>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</si>
  <si>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</si>
  <si>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</si>
  <si>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</si>
  <si>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</si>
  <si>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</si>
  <si>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</si>
  <si>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</si>
  <si>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</si>
  <si>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</si>
  <si>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</si>
  <si>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</si>
  <si>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</si>
  <si>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</si>
  <si>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</si>
  <si>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</si>
  <si>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</si>
  <si>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</si>
  <si>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</si>
  <si>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</si>
  <si>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</si>
  <si>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</si>
  <si>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</si>
  <si>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</si>
  <si>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</si>
  <si>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</si>
  <si>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</si>
  <si>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</si>
  <si>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</si>
  <si>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</si>
  <si>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</si>
  <si>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</si>
  <si>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</si>
  <si>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</si>
  <si>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</si>
  <si>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</si>
  <si>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</si>
  <si>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</si>
  <si>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</si>
  <si>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</si>
  <si>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</si>
  <si>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</si>
  <si>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</si>
  <si>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</si>
  <si>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</si>
  <si>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</si>
  <si>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</si>
  <si>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</si>
  <si>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</si>
  <si>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</si>
  <si>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</si>
  <si>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</si>
  <si>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</si>
  <si>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</si>
  <si>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</si>
  <si>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</si>
  <si>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</si>
  <si>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</si>
  <si>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</si>
  <si>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</si>
  <si>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</si>
  <si>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</si>
  <si>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</si>
  <si>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</si>
  <si>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</si>
  <si>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</si>
  <si>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</si>
  <si>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</si>
  <si>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</si>
  <si>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</si>
  <si>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</si>
  <si>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</si>
  <si>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</si>
  <si>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</si>
  <si>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</si>
  <si>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</si>
  <si>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</si>
  <si>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</si>
  <si>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</si>
  <si>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</si>
  <si>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</si>
  <si>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</si>
  <si>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</si>
  <si>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</si>
  <si>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</si>
  <si>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</si>
  <si>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</si>
  <si>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</si>
  <si>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</si>
  <si>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</si>
  <si>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</si>
  <si>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</si>
  <si>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</si>
  <si>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</si>
  <si>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</si>
  <si>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</si>
  <si>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</si>
  <si>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</si>
  <si>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</si>
  <si>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</si>
  <si>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</si>
  <si>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</si>
  <si>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</si>
  <si>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</si>
  <si>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</si>
  <si>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</si>
  <si>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</si>
  <si>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</si>
  <si>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</si>
  <si>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</si>
  <si>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</si>
  <si>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</si>
  <si>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</si>
  <si>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</si>
  <si>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</si>
  <si>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</si>
  <si>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</si>
  <si>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</si>
  <si>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</si>
  <si>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</si>
  <si>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</si>
  <si>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</si>
  <si>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</si>
  <si>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</si>
  <si>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</si>
  <si>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</si>
  <si>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</si>
  <si>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</si>
  <si>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</si>
  <si>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</si>
  <si>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</si>
  <si>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</si>
  <si>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</si>
  <si>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</si>
  <si>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</si>
  <si>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</si>
  <si>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</si>
  <si>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</si>
  <si>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</si>
  <si>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</si>
  <si>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</si>
  <si>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</si>
  <si>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</si>
  <si>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</si>
  <si>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</si>
  <si>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</si>
  <si>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</si>
  <si>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</si>
  <si>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</si>
  <si>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</si>
  <si>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</si>
  <si>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</si>
  <si>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</si>
  <si>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</si>
  <si>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</si>
  <si>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</si>
  <si>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</si>
  <si>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</si>
  <si>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</si>
  <si>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</si>
  <si>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</si>
  <si>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</si>
  <si>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</si>
  <si>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</si>
  <si>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</si>
  <si>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</si>
  <si>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</si>
  <si>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</si>
  <si>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</si>
  <si>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</si>
  <si>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</si>
  <si>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</si>
  <si>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</si>
  <si>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</si>
  <si>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</si>
  <si>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</si>
  <si>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</si>
  <si>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</si>
  <si>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</si>
  <si>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</si>
  <si>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</si>
  <si>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</si>
  <si>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</si>
  <si>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</si>
  <si>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</si>
  <si>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</si>
  <si>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</si>
  <si>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</si>
  <si>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</si>
  <si>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</si>
  <si>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</si>
  <si>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</si>
  <si>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</si>
  <si>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</si>
  <si>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</si>
  <si>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</si>
  <si>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</si>
  <si>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</si>
  <si>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</si>
  <si>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</si>
  <si>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</si>
  <si>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</si>
  <si>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</si>
  <si>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</si>
  <si>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</si>
  <si>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</si>
  <si>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</si>
  <si>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</si>
  <si>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</si>
  <si>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</si>
  <si>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</si>
  <si>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</si>
  <si>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</si>
  <si>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</si>
  <si>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</si>
  <si>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</si>
  <si>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</si>
  <si>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</si>
  <si>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</si>
  <si>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</si>
  <si>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</si>
  <si>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</si>
  <si>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</si>
  <si>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</si>
  <si>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</si>
  <si>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</si>
  <si>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</si>
  <si>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</si>
  <si>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</si>
  <si>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</si>
  <si>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</si>
  <si>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</si>
  <si>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</si>
  <si>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</si>
  <si>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</si>
  <si>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</si>
  <si>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</si>
  <si>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</si>
  <si>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</si>
  <si>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</si>
  <si>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</si>
  <si>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</si>
  <si>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</si>
  <si>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</si>
  <si>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</si>
  <si>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</si>
  <si>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</si>
  <si>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</si>
  <si>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</si>
  <si>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</si>
  <si>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</si>
  <si>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</si>
  <si>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</si>
  <si>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</si>
  <si>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</si>
  <si>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</si>
  <si>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</si>
  <si>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</si>
  <si>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</si>
  <si>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</si>
  <si>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</si>
  <si>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</si>
  <si>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</si>
  <si>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</si>
  <si>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</si>
  <si>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</si>
  <si>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</si>
  <si>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</si>
  <si>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</si>
  <si>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</si>
  <si>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</si>
  <si>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</si>
  <si>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</si>
  <si>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</si>
  <si>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</si>
  <si>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</si>
  <si>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</si>
  <si>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</si>
  <si>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</si>
  <si>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</si>
  <si>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</si>
  <si>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</si>
  <si>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</si>
  <si>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</si>
  <si>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</si>
  <si>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</si>
  <si>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</si>
  <si>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</si>
  <si>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</si>
  <si>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</si>
  <si>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</si>
  <si>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</si>
  <si>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</si>
  <si>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</si>
  <si>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</si>
  <si>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</si>
  <si>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</si>
  <si>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</si>
  <si>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</si>
  <si>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</si>
  <si>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</si>
  <si>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</si>
  <si>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</si>
  <si>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</si>
  <si>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</si>
  <si>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</si>
  <si>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</si>
  <si>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</si>
  <si>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</si>
  <si>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</si>
  <si>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</si>
  <si>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</si>
  <si>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</si>
  <si>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</si>
  <si>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</si>
  <si>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</si>
  <si>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</si>
  <si>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</si>
  <si>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</si>
  <si>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</si>
  <si>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</si>
  <si>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</si>
  <si>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</si>
  <si>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</si>
  <si>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</si>
  <si>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</si>
  <si>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</si>
  <si>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</si>
  <si>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</si>
  <si>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</si>
  <si>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</si>
  <si>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</si>
  <si>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</si>
  <si>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</si>
  <si>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</si>
  <si>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</si>
  <si>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</si>
  <si>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</si>
  <si>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</si>
  <si>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</si>
  <si>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</si>
  <si>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</si>
  <si>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</si>
  <si>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</si>
  <si>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</si>
  <si>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</si>
  <si>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</si>
  <si>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</si>
  <si>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</si>
  <si>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</si>
  <si>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</si>
  <si>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</si>
  <si>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</si>
  <si>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</si>
  <si>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</si>
  <si>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</si>
  <si>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</si>
  <si>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</si>
  <si>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</si>
  <si>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</si>
  <si>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</si>
  <si>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</si>
  <si>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</si>
  <si>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</si>
  <si>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</si>
  <si>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</si>
  <si>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</si>
  <si>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</si>
  <si>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</si>
  <si>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</si>
  <si>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</si>
  <si>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</si>
  <si>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</si>
  <si>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</si>
  <si>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</si>
  <si>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</si>
  <si>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</si>
  <si>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</si>
  <si>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</si>
  <si>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</si>
  <si>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</si>
  <si>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</si>
  <si>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</si>
  <si>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</si>
  <si>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</si>
  <si>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</si>
  <si>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</si>
  <si>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</si>
  <si>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</si>
  <si>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</si>
  <si>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</si>
  <si>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</si>
  <si>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</si>
  <si>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</si>
  <si>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</si>
  <si>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</si>
  <si>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</si>
  <si>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</si>
  <si>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</si>
  <si>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</si>
  <si>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</si>
  <si>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</si>
  <si>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</si>
  <si>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</si>
  <si>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</si>
  <si>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</si>
  <si>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</si>
  <si>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</si>
  <si>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</si>
  <si>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</si>
  <si>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</si>
  <si>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</si>
  <si>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</si>
  <si>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</si>
  <si>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</si>
  <si>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</si>
  <si>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</si>
  <si>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</si>
  <si>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</si>
  <si>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</si>
  <si>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</si>
  <si>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</si>
  <si>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</si>
  <si>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</si>
  <si>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</si>
  <si>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</si>
  <si>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</si>
  <si>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</si>
  <si>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</si>
  <si>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</si>
  <si>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</si>
  <si>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</si>
  <si>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</si>
  <si>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</si>
  <si>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</si>
  <si>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</si>
  <si>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</si>
  <si>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</si>
  <si>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</si>
  <si>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</si>
  <si>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</si>
  <si>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</si>
  <si>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</si>
  <si>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</si>
  <si>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</si>
  <si>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</si>
  <si>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</si>
  <si>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</si>
  <si>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</si>
  <si>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</si>
  <si>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</si>
  <si>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</si>
  <si>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</si>
  <si>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</si>
  <si>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</si>
  <si>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</si>
  <si>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</si>
  <si>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</si>
  <si>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</si>
  <si>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</si>
  <si>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</si>
  <si>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</si>
  <si>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</si>
  <si>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</si>
  <si>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</si>
  <si>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</si>
  <si>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</si>
  <si>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</si>
  <si>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</si>
  <si>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</si>
  <si>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</si>
  <si>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</si>
  <si>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</si>
  <si>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</si>
  <si>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</si>
  <si>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</si>
  <si>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</si>
  <si>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</si>
  <si>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</si>
  <si>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</si>
  <si>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</si>
  <si>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</si>
  <si>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</si>
  <si>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</si>
  <si>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</si>
  <si>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</si>
  <si>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</si>
  <si>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</si>
  <si>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</si>
  <si>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</si>
  <si>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</si>
  <si>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</si>
  <si>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</si>
  <si>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</si>
  <si>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</si>
  <si>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</si>
  <si>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</si>
  <si>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</si>
  <si>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</si>
  <si>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</si>
  <si>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</si>
  <si>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</si>
  <si>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</si>
  <si>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</si>
  <si>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</si>
  <si>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</si>
  <si>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</si>
  <si>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</si>
  <si>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</si>
  <si>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</si>
  <si>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</si>
  <si>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</si>
  <si>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</si>
  <si>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</si>
  <si>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</si>
  <si>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</si>
  <si>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</si>
  <si>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</si>
  <si>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</si>
  <si>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</si>
  <si>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</si>
  <si>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</si>
  <si>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</si>
  <si>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</si>
  <si>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</si>
  <si>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</si>
  <si>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</si>
  <si>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</si>
  <si>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</si>
  <si>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</si>
  <si>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</si>
  <si>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</si>
  <si>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</si>
  <si>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</si>
  <si>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</si>
  <si>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</si>
  <si>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</si>
  <si>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</si>
  <si>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</si>
  <si>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</si>
  <si>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</si>
  <si>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</si>
  <si>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</si>
  <si>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</si>
  <si>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</si>
  <si>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</si>
  <si>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</si>
  <si>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</si>
  <si>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</si>
  <si>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</si>
  <si>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</si>
  <si>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</si>
  <si>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</si>
  <si>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</si>
  <si>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</si>
  <si>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</si>
  <si>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</si>
  <si>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</si>
  <si>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</si>
  <si>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</si>
  <si>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</si>
  <si>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</si>
  <si>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</si>
  <si>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</si>
  <si>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</si>
  <si>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</si>
  <si>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</si>
  <si>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</si>
  <si>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</si>
  <si>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</si>
  <si>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</si>
  <si>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</si>
  <si>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</si>
  <si>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</si>
  <si>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</si>
  <si>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</si>
  <si>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</si>
  <si>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</si>
  <si>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</si>
  <si>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</si>
  <si>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</si>
  <si>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</si>
  <si>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</si>
  <si>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</si>
  <si>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</si>
  <si>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</si>
  <si>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</si>
  <si>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</si>
  <si>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</si>
  <si>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</si>
  <si>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</si>
  <si>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</si>
  <si>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</si>
  <si>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</si>
  <si>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</si>
  <si>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</si>
  <si>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</si>
  <si>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</si>
  <si>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</si>
  <si>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</si>
  <si>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</si>
  <si>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</si>
  <si>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</si>
  <si>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</si>
  <si>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</si>
  <si>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</si>
  <si>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</si>
  <si>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</si>
  <si>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</si>
  <si>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</si>
  <si>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</si>
  <si>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</si>
  <si>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</si>
  <si>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</si>
  <si>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</si>
  <si>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</si>
  <si>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</si>
  <si>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</si>
  <si>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</si>
  <si>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</si>
  <si>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</si>
  <si>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</si>
  <si>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</si>
  <si>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</si>
  <si>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</si>
  <si>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</si>
  <si>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</si>
  <si>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</si>
  <si>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</si>
  <si>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</si>
  <si>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</si>
  <si>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</si>
  <si>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</si>
  <si>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</si>
  <si>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</si>
  <si>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</si>
  <si>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</si>
  <si>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</si>
  <si>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</si>
  <si>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</si>
  <si>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</si>
  <si>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</si>
  <si>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</si>
  <si>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</si>
  <si>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</si>
  <si>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</si>
  <si>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</si>
  <si>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</si>
  <si>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</si>
  <si>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</si>
  <si>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</si>
  <si>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</si>
  <si>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</si>
  <si>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</si>
  <si>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</si>
  <si>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</si>
  <si>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</si>
  <si>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</si>
  <si>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</si>
  <si>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</si>
  <si>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</si>
  <si>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</si>
  <si>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</si>
  <si>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</si>
  <si>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</si>
  <si>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</si>
  <si>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</si>
  <si>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</si>
  <si>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</si>
  <si>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</si>
  <si>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</si>
  <si>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</si>
  <si>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</si>
  <si>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</si>
  <si>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</si>
  <si>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</si>
  <si>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</si>
  <si>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</si>
  <si>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</si>
  <si>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</si>
  <si>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</si>
  <si>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</si>
  <si>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</si>
  <si>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</si>
  <si>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</si>
  <si>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</si>
  <si>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</si>
  <si>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</si>
  <si>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</si>
  <si>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</si>
  <si>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</si>
  <si>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</si>
  <si>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</si>
  <si>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</si>
  <si>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</si>
  <si>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</si>
  <si>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</si>
  <si>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</si>
  <si>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</si>
  <si>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</si>
  <si>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</si>
  <si>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</si>
  <si>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</si>
  <si>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</si>
  <si>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</si>
  <si>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</si>
  <si>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</si>
  <si>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</si>
  <si>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</si>
  <si>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</si>
  <si>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</si>
  <si>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</si>
  <si>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</si>
  <si>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</si>
  <si>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</si>
  <si>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</si>
  <si>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</si>
  <si>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</si>
  <si>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</si>
  <si>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</si>
  <si>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</si>
  <si>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</si>
  <si>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</si>
  <si>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</si>
  <si>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</si>
  <si>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</si>
  <si>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</si>
  <si>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</si>
  <si>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</si>
  <si>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</si>
  <si>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</si>
  <si>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</si>
  <si>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</si>
  <si>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</si>
  <si>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</si>
  <si>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</si>
  <si>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</si>
  <si>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</si>
  <si>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</si>
  <si>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</si>
  <si>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</si>
  <si>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</si>
  <si>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</si>
  <si>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</si>
  <si>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</si>
  <si>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</si>
  <si>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</si>
  <si>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</si>
  <si>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</si>
  <si>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</si>
  <si>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</si>
  <si>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</si>
  <si>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</si>
  <si>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</si>
  <si>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</si>
  <si>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</si>
  <si>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</si>
  <si>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</si>
  <si>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</si>
  <si>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</si>
  <si>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</si>
  <si>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</si>
  <si>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</si>
  <si>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</si>
  <si>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</si>
  <si>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</si>
  <si>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</si>
  <si>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</si>
  <si>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</si>
  <si>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</si>
  <si>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</si>
  <si>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</si>
  <si>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</si>
  <si>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</si>
  <si>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</si>
  <si>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</si>
  <si>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</si>
  <si>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</si>
  <si>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</si>
  <si>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</si>
  <si>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</si>
  <si>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</si>
  <si>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</si>
  <si>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</si>
  <si>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</si>
  <si>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</si>
  <si>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</si>
  <si>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</si>
  <si>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</si>
  <si>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</si>
  <si>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</si>
  <si>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</si>
  <si>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</si>
  <si>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</si>
  <si>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</si>
  <si>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</si>
  <si>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</si>
  <si>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</si>
  <si>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</si>
  <si>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</si>
  <si>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</si>
  <si>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</si>
  <si>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</si>
  <si>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</si>
  <si>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</si>
  <si>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</si>
  <si>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</si>
  <si>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</si>
  <si>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</si>
  <si>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</si>
  <si>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</si>
  <si>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</si>
  <si>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</si>
  <si>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</si>
  <si>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</si>
  <si>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</si>
  <si>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</si>
  <si>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</si>
  <si>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</si>
  <si>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</si>
  <si>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</si>
  <si>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</si>
  <si>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</si>
  <si>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</si>
  <si>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</si>
  <si>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</si>
  <si>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</si>
  <si>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</si>
  <si>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</si>
  <si>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</si>
  <si>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</si>
  <si>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</si>
  <si>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</si>
  <si>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</si>
  <si>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</si>
  <si>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</si>
  <si>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</si>
  <si>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</si>
  <si>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</si>
  <si>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</si>
  <si>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</si>
  <si>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</si>
  <si>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</si>
  <si>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</si>
  <si>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</si>
  <si>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</si>
  <si>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</si>
  <si>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</si>
  <si>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</si>
  <si>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</si>
  <si>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</si>
  <si>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</si>
  <si>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</si>
  <si>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</si>
  <si>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</si>
  <si>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</si>
  <si>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</si>
  <si>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</si>
  <si>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</si>
  <si>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</si>
  <si>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</si>
  <si>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</si>
  <si>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</si>
  <si>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</si>
  <si>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</si>
  <si>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</si>
  <si>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</si>
  <si>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</si>
  <si>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</si>
  <si>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</si>
  <si>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</si>
  <si>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</si>
  <si>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</si>
  <si>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</si>
  <si>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</si>
  <si>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</si>
  <si>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</si>
  <si>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</si>
  <si>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</si>
  <si>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</si>
  <si>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</si>
  <si>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</si>
  <si>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</si>
  <si>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</si>
  <si>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</si>
  <si>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</si>
  <si>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</si>
  <si>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</si>
  <si>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</si>
  <si>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</si>
  <si>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</si>
  <si>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</si>
  <si>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</si>
  <si>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</si>
  <si>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</si>
  <si>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</si>
  <si>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</si>
  <si>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</si>
  <si>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</si>
  <si>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</si>
  <si>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</si>
  <si>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</si>
  <si>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</si>
  <si>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</si>
  <si>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</si>
  <si>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</si>
  <si>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</si>
  <si>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</si>
  <si>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</si>
  <si>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</si>
  <si>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</si>
  <si>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</si>
  <si>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</si>
  <si>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</si>
  <si>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</si>
  <si>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</si>
  <si>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</si>
  <si>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</si>
  <si>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</si>
  <si>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</si>
  <si>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</si>
  <si>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</si>
  <si>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</si>
  <si>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</si>
  <si>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</si>
  <si>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</si>
  <si>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</si>
  <si>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</si>
  <si>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</si>
  <si>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</si>
  <si>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</si>
  <si>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</si>
  <si>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</si>
  <si>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</si>
  <si>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</si>
  <si>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</si>
  <si>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</si>
  <si>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</si>
  <si>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</si>
  <si>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</si>
  <si>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</si>
  <si>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</si>
  <si>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</si>
  <si>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</si>
  <si>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</si>
  <si>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</si>
  <si>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</si>
  <si>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</si>
  <si>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</si>
  <si>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</si>
  <si>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</si>
  <si>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</si>
  <si>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</si>
  <si>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</si>
  <si>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</si>
  <si>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</si>
  <si>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</si>
  <si>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</si>
  <si>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</si>
  <si>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</si>
  <si>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</si>
  <si>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</si>
  <si>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</si>
  <si>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</si>
  <si>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</si>
  <si>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</si>
  <si>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</si>
  <si>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</si>
  <si>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</si>
  <si>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</si>
  <si>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</si>
  <si>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</si>
  <si>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</si>
  <si>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</si>
  <si>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</si>
  <si>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</si>
  <si>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</si>
  <si>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</si>
  <si>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</si>
  <si>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</si>
  <si>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</si>
  <si>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</si>
  <si>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</si>
  <si>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</si>
  <si>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</si>
  <si>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</si>
  <si>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</si>
  <si>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</si>
  <si>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</si>
  <si>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</si>
  <si>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</si>
  <si>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</si>
  <si>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</si>
  <si>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</si>
  <si>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</si>
  <si>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</si>
  <si>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</si>
  <si>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</si>
  <si>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</si>
  <si>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</si>
  <si>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</si>
  <si>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</si>
  <si>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</si>
  <si>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</si>
  <si>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</si>
  <si>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</si>
  <si>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</si>
  <si>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</si>
  <si>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</si>
  <si>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</si>
  <si>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</si>
  <si>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</si>
  <si>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</si>
  <si>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</si>
  <si>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</si>
  <si>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</si>
  <si>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</si>
  <si>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</si>
  <si>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</si>
  <si>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</si>
  <si>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</si>
  <si>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</si>
  <si>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</si>
  <si>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</si>
  <si>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</si>
  <si>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</si>
  <si>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</si>
  <si>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</si>
  <si>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</si>
  <si>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</si>
  <si>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</si>
  <si>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</si>
  <si>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</si>
  <si>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</si>
  <si>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</si>
  <si>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</si>
  <si>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</si>
  <si>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</si>
  <si>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</si>
  <si>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</si>
  <si>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</si>
  <si>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</si>
  <si>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</si>
  <si>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</si>
  <si>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</si>
  <si>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</si>
  <si>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</si>
  <si>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</si>
  <si>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</si>
  <si>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</si>
  <si>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</si>
  <si>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</si>
  <si>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</si>
  <si>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</si>
  <si>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</si>
  <si>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</si>
  <si>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</si>
  <si>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</si>
  <si>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</si>
  <si>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</si>
  <si>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</si>
  <si>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</si>
  <si>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</si>
  <si>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</si>
  <si>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</si>
  <si>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</si>
  <si>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</si>
  <si>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</si>
  <si>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</si>
  <si>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</si>
  <si>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</si>
  <si>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</si>
  <si>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</si>
  <si>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</si>
  <si>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</si>
  <si>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</si>
  <si>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</si>
  <si>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</si>
  <si>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</si>
  <si>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</si>
  <si>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</si>
  <si>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</si>
  <si>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</si>
  <si>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</si>
  <si>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</si>
  <si>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</si>
  <si>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</si>
  <si>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</si>
  <si>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</si>
  <si>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</si>
  <si>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</si>
  <si>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</si>
  <si>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</si>
  <si>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</si>
  <si>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</si>
  <si>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</si>
  <si>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</si>
  <si>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</si>
  <si>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</si>
  <si>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</si>
  <si>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</si>
  <si>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</si>
  <si>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</si>
  <si>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</si>
  <si>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</si>
  <si>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</si>
  <si>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</si>
  <si>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</si>
  <si>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</si>
  <si>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</si>
  <si>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</si>
  <si>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</si>
  <si>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</si>
  <si>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</si>
  <si>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</si>
  <si>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</si>
  <si>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</si>
  <si>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</si>
  <si>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</si>
  <si>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</si>
  <si>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</si>
  <si>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</si>
  <si>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</si>
  <si>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</si>
  <si>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</si>
  <si>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</si>
  <si>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</si>
  <si>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</si>
  <si>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</si>
  <si>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</si>
  <si>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</si>
  <si>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</si>
  <si>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</si>
  <si>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</si>
  <si>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</si>
  <si>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</si>
  <si>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</si>
  <si>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</si>
  <si>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</si>
  <si>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</si>
  <si>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</si>
  <si>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</si>
  <si>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</si>
  <si>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</si>
  <si>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</si>
  <si>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</si>
  <si>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</si>
  <si>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</si>
  <si>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</si>
  <si>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</si>
  <si>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</si>
  <si>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</si>
  <si>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</si>
  <si>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</si>
  <si>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</si>
  <si>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</si>
  <si>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</si>
  <si>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</si>
  <si>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</si>
  <si>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</si>
  <si>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</si>
  <si>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</si>
  <si>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</si>
  <si>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</si>
  <si>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</si>
  <si>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</si>
  <si>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</si>
  <si>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</si>
  <si>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</si>
  <si>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</si>
  <si>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</si>
  <si>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</si>
  <si>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</si>
  <si>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</si>
  <si>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</si>
  <si>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</si>
  <si>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</si>
  <si>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</si>
  <si>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</si>
  <si>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</si>
  <si>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</si>
  <si>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</si>
  <si>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</si>
  <si>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</si>
  <si>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</si>
  <si>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</si>
  <si>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</si>
  <si>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</si>
  <si>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</si>
  <si>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</si>
  <si>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</si>
  <si>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</si>
  <si>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</si>
  <si>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</si>
  <si>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</si>
  <si>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</si>
  <si>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</si>
  <si>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</si>
  <si>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</si>
  <si>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</si>
  <si>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</si>
  <si>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</si>
  <si>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</si>
  <si>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</si>
  <si>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</si>
  <si>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</si>
  <si>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</si>
  <si>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</si>
  <si>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</si>
  <si>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</si>
  <si>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</si>
  <si>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</si>
  <si>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</si>
  <si>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</si>
  <si>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</si>
  <si>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</si>
  <si>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</si>
  <si>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</si>
  <si>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</si>
  <si>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</si>
  <si>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</si>
  <si>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</si>
  <si>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</si>
  <si>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</si>
  <si>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</si>
  <si>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</si>
  <si>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</si>
  <si>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</si>
  <si>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</si>
  <si>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</si>
  <si>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</si>
  <si>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</si>
  <si>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</si>
  <si>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</si>
  <si>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</si>
  <si>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</si>
  <si>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</si>
  <si>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</si>
  <si>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</si>
  <si>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</si>
  <si>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</si>
  <si>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</si>
  <si>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</si>
  <si>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</si>
  <si>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</si>
  <si>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</si>
  <si>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</si>
  <si>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</si>
  <si>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</si>
  <si>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</si>
  <si>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</si>
  <si>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</si>
  <si>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</si>
  <si>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</si>
  <si>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</si>
  <si>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</si>
  <si>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</si>
  <si>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</si>
  <si>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</si>
  <si>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</si>
  <si>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</si>
  <si>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</si>
  <si>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</si>
  <si>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</si>
  <si>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</si>
  <si>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</si>
  <si>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</si>
  <si>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</si>
  <si>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</si>
  <si>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</si>
  <si>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</si>
  <si>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</si>
  <si>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</si>
  <si>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</si>
  <si>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</si>
  <si>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</si>
  <si>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</si>
  <si>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</si>
  <si>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</si>
  <si>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</si>
  <si>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</si>
  <si>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</si>
  <si>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</si>
  <si>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</si>
  <si>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</si>
  <si>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</si>
  <si>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</si>
  <si>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</si>
  <si>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</si>
  <si>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</si>
  <si>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</si>
  <si>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</si>
  <si>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</si>
  <si>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</si>
  <si>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</si>
  <si>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</si>
  <si>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</si>
  <si>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</si>
  <si>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</si>
  <si>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</si>
  <si>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</si>
  <si>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</si>
  <si>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</si>
  <si>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</si>
  <si>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</si>
  <si>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</si>
  <si>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</si>
  <si>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</si>
  <si>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</si>
  <si>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</si>
  <si>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</si>
  <si>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</si>
  <si>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</si>
  <si>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</si>
  <si>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</si>
  <si>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</si>
  <si>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</si>
  <si>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</si>
  <si>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</si>
  <si>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</si>
  <si>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</si>
  <si>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</si>
  <si>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</si>
  <si>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</si>
  <si>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</si>
  <si>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</si>
  <si>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</si>
  <si>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</si>
  <si>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</si>
  <si>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</si>
  <si>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</si>
  <si>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</si>
  <si>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</si>
  <si>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</si>
  <si>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</si>
  <si>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</si>
  <si>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</si>
  <si>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</si>
  <si>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</si>
  <si>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</si>
  <si>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</si>
  <si>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</si>
  <si>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</si>
  <si>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</si>
  <si>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</si>
  <si>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</si>
  <si>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</si>
  <si>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</si>
  <si>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</si>
  <si>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</si>
  <si>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</si>
  <si>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</si>
  <si>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</si>
  <si>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</si>
  <si>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</si>
  <si>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</si>
  <si>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</si>
  <si>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</si>
  <si>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</si>
  <si>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</si>
  <si>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</si>
  <si>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</si>
  <si>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</si>
  <si>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</si>
  <si>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</si>
  <si>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</si>
  <si>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</si>
  <si>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</si>
  <si>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</si>
  <si>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</si>
  <si>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</si>
  <si>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</si>
  <si>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</si>
  <si>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</si>
  <si>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</si>
  <si>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</si>
  <si>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</si>
  <si>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</si>
  <si>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</si>
  <si>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</si>
  <si>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</si>
  <si>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</si>
  <si>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</si>
  <si>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</si>
  <si>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</si>
  <si>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</si>
  <si>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</si>
  <si>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</si>
  <si>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</si>
  <si>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</si>
  <si>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</si>
  <si>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</si>
  <si>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</si>
  <si>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</si>
  <si>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</si>
  <si>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</si>
  <si>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</si>
  <si>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</si>
  <si>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</si>
  <si>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</si>
  <si>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</si>
  <si>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</si>
  <si>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</si>
  <si>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</si>
  <si>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</si>
  <si>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</si>
  <si>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</si>
  <si>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</si>
  <si>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</si>
  <si>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</si>
  <si>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</si>
  <si>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</si>
  <si>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</si>
  <si>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</si>
  <si>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</si>
  <si>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</si>
  <si>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</si>
  <si>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</si>
  <si>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</si>
  <si>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</si>
  <si>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</si>
  <si>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</si>
  <si>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</si>
  <si>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</si>
  <si>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</si>
  <si>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</si>
  <si>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</si>
  <si>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</si>
  <si>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</si>
  <si>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</si>
  <si>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</si>
  <si>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</si>
  <si>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</si>
  <si>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</si>
  <si>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</si>
  <si>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</si>
  <si>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</si>
  <si>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</si>
  <si>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</si>
  <si>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</si>
  <si>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</si>
  <si>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</si>
  <si>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</si>
  <si>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</si>
  <si>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</si>
  <si>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</si>
  <si>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</si>
  <si>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</si>
  <si>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</si>
  <si>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</si>
  <si>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</si>
  <si>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</si>
  <si>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</si>
  <si>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</si>
  <si>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</si>
  <si>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</si>
  <si>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</si>
  <si>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</si>
  <si>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</si>
  <si>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</si>
  <si>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</si>
  <si>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</si>
  <si>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</si>
  <si>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</si>
  <si>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</si>
  <si>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</si>
  <si>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</si>
  <si>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</si>
  <si>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</si>
  <si>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</si>
  <si>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</si>
  <si>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</si>
  <si>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</si>
  <si>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</si>
  <si>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</si>
  <si>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</si>
  <si>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</si>
  <si>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</si>
  <si>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</si>
  <si>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</si>
  <si>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</si>
  <si>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</si>
  <si>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</si>
  <si>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</si>
  <si>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</si>
  <si>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</si>
  <si>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</si>
  <si>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</si>
  <si>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</si>
  <si>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</si>
  <si>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</si>
  <si>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</si>
  <si>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</si>
  <si>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</si>
  <si>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</si>
  <si>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</si>
  <si>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</si>
  <si>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</si>
  <si>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</si>
  <si>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</si>
  <si>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</si>
  <si>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</si>
  <si>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</si>
  <si>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</si>
  <si>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</si>
  <si>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</si>
  <si>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</si>
  <si>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</si>
  <si>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</si>
  <si>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</si>
  <si>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</si>
  <si>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</si>
  <si>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</si>
  <si>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</si>
  <si>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</si>
  <si>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</si>
  <si>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</si>
  <si>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</si>
  <si>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</si>
  <si>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</si>
  <si>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</si>
  <si>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</si>
  <si>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</si>
  <si>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</si>
  <si>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</si>
  <si>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</si>
  <si>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</si>
  <si>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</si>
  <si>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</si>
  <si>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</si>
  <si>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</si>
  <si>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</si>
  <si>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</si>
  <si>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</si>
  <si>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</si>
  <si>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</si>
  <si>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</si>
  <si>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</si>
  <si>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</si>
  <si>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</si>
  <si>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</si>
  <si>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</si>
  <si>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</si>
  <si>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</si>
  <si>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</si>
  <si>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</si>
  <si>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</si>
  <si>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</si>
  <si>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</si>
  <si>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</si>
  <si>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</si>
  <si>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</si>
  <si>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</si>
  <si>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</si>
  <si>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</si>
  <si>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</si>
  <si>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</si>
  <si>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</si>
  <si>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</si>
  <si>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</si>
  <si>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</si>
  <si>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</si>
  <si>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</si>
  <si>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</si>
  <si>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</si>
  <si>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</si>
  <si>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</si>
  <si>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</si>
  <si>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</si>
  <si>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</si>
  <si>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</si>
  <si>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</si>
  <si>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</si>
  <si>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</si>
  <si>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</si>
  <si>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</si>
  <si>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</si>
  <si>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</si>
  <si>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</si>
  <si>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</si>
  <si>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</si>
  <si>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</si>
  <si>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</si>
  <si>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</si>
  <si>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</si>
  <si>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</si>
  <si>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</si>
  <si>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</si>
  <si>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</si>
  <si>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</si>
  <si>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</si>
  <si>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</si>
  <si>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</si>
  <si>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</si>
  <si>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</si>
  <si>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</si>
  <si>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</si>
  <si>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</si>
  <si>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</si>
  <si>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</si>
  <si>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</si>
  <si>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</si>
  <si>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</si>
  <si>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</si>
  <si>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</si>
  <si>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</si>
  <si>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</si>
  <si>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</si>
  <si>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</si>
  <si>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</si>
  <si>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</si>
  <si>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</si>
  <si>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</si>
  <si>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</si>
  <si>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</si>
  <si>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</si>
  <si>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</si>
  <si>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</si>
  <si>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</si>
  <si>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</si>
  <si>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</si>
  <si>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</si>
  <si>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</si>
  <si>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</si>
  <si>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</si>
  <si>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</si>
  <si>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</si>
  <si>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</si>
  <si>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</si>
  <si>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</si>
  <si>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</si>
  <si>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</si>
  <si>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</si>
  <si>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</si>
  <si>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</si>
  <si>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</si>
  <si>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</si>
  <si>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</si>
  <si>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</si>
  <si>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</si>
  <si>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</si>
  <si>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</si>
  <si>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</si>
  <si>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</si>
  <si>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</si>
  <si>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</si>
  <si>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</si>
  <si>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</si>
  <si>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</si>
  <si>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</si>
  <si>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</si>
  <si>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</si>
  <si>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</si>
  <si>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</si>
  <si>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</si>
  <si>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</si>
  <si>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</si>
  <si>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</si>
  <si>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</si>
  <si>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</si>
  <si>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</si>
  <si>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</si>
  <si>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</si>
  <si>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</si>
  <si>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</si>
  <si>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</si>
  <si>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</si>
  <si>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</si>
  <si>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</si>
  <si>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</si>
  <si>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</si>
  <si>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</si>
  <si>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</si>
  <si>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</si>
  <si>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</si>
  <si>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</si>
  <si>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</si>
  <si>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</si>
  <si>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</si>
  <si>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</si>
  <si>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</si>
  <si>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</si>
  <si>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</si>
  <si>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</si>
  <si>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</si>
  <si>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</si>
  <si>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</si>
  <si>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</si>
  <si>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</si>
  <si>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</si>
  <si>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</si>
  <si>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</si>
  <si>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</si>
  <si>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</si>
  <si>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</si>
  <si>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</si>
  <si>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</si>
  <si>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</si>
  <si>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</si>
  <si>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</si>
  <si>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</si>
  <si>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</si>
  <si>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</si>
  <si>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</si>
  <si>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</si>
  <si>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</si>
  <si>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</si>
  <si>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</si>
  <si>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</si>
  <si>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</si>
  <si>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</si>
  <si>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</si>
  <si>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</si>
  <si>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</si>
  <si>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</si>
  <si>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</si>
  <si>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</si>
  <si>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</si>
  <si>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</si>
  <si>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</si>
  <si>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</si>
  <si>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</si>
  <si>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</si>
  <si>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</si>
  <si>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</si>
  <si>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</si>
  <si>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</si>
  <si>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</si>
  <si>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</si>
  <si>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</si>
  <si>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</si>
  <si>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</si>
  <si>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</si>
  <si>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</si>
  <si>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</si>
  <si>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</si>
  <si>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</si>
  <si>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</si>
  <si>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</si>
  <si>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</si>
  <si>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</si>
  <si>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</si>
  <si>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</si>
  <si>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</si>
  <si>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</si>
  <si>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</si>
  <si>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</si>
  <si>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</si>
  <si>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</si>
  <si>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</si>
  <si>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</si>
  <si>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</si>
  <si>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</si>
  <si>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</si>
  <si>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</si>
  <si>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</si>
  <si>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</si>
  <si>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</si>
  <si>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</si>
  <si>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</si>
  <si>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</si>
  <si>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</si>
  <si>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</si>
  <si>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</si>
  <si>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</si>
  <si>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</si>
  <si>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</si>
  <si>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</si>
  <si>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</si>
  <si>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</si>
  <si>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</si>
  <si>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</si>
  <si>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</si>
  <si>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</si>
  <si>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</si>
  <si>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</si>
  <si>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</si>
  <si>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</si>
  <si>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</si>
  <si>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</si>
  <si>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</si>
  <si>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</si>
  <si>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</si>
  <si>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</si>
  <si>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</si>
  <si>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</si>
  <si>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</si>
  <si>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</si>
  <si>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</si>
  <si>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</si>
  <si>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</si>
  <si>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</si>
  <si>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</si>
  <si>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</si>
  <si>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</si>
  <si>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</si>
  <si>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</si>
  <si>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</si>
  <si>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</si>
  <si>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</si>
  <si>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</si>
  <si>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</si>
  <si>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</si>
  <si>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</si>
  <si>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</si>
  <si>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</si>
  <si>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</si>
  <si>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</si>
  <si>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</si>
  <si>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</si>
  <si>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</si>
  <si>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</si>
  <si>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</si>
  <si>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</si>
  <si>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</si>
  <si>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</si>
  <si>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</si>
  <si>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</si>
  <si>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</si>
  <si>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</si>
  <si>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</si>
  <si>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</si>
  <si>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</si>
  <si>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</si>
  <si>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</si>
  <si>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</si>
  <si>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</si>
  <si>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</si>
  <si>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</si>
  <si>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</si>
  <si>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</si>
  <si>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</si>
  <si>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</si>
  <si>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</si>
  <si>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</si>
  <si>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</si>
  <si>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</si>
  <si>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</si>
  <si>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</si>
  <si>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</si>
  <si>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</si>
  <si>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</si>
  <si>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</si>
  <si>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</si>
  <si>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</si>
  <si>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</si>
  <si>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</si>
  <si>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</si>
  <si>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</si>
  <si>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</si>
  <si>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</si>
  <si>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</si>
  <si>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</si>
  <si>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</si>
  <si>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</si>
  <si>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</si>
  <si>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</si>
  <si>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</si>
  <si>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</si>
  <si>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</si>
  <si>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</si>
  <si>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</si>
  <si>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</si>
  <si>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</si>
  <si>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</si>
  <si>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</si>
  <si>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</si>
  <si>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</si>
  <si>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</si>
  <si>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</si>
  <si>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</si>
  <si>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</si>
  <si>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</si>
  <si>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</si>
  <si>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</si>
  <si>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</si>
  <si>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</si>
  <si>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</si>
  <si>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</si>
  <si>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</si>
  <si>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</si>
  <si>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</si>
  <si>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</si>
  <si>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</si>
  <si>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</si>
  <si>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</si>
  <si>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</si>
  <si>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</si>
  <si>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</si>
  <si>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</si>
  <si>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</si>
  <si>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</si>
  <si>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</si>
  <si>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</si>
  <si>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</si>
  <si>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</si>
  <si>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</si>
  <si>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</si>
  <si>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</si>
  <si>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</si>
  <si>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</si>
  <si>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</si>
  <si>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</si>
  <si>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</si>
  <si>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</si>
  <si>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</si>
  <si>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</si>
  <si>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</si>
  <si>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</si>
  <si>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</si>
  <si>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</si>
  <si>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</si>
  <si>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</si>
  <si>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</si>
  <si>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</si>
  <si>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</si>
  <si>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</si>
  <si>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</si>
  <si>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</si>
  <si>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</si>
  <si>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</si>
  <si>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</si>
  <si>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</si>
  <si>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</si>
  <si>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</si>
  <si>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</si>
  <si>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</si>
  <si>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</si>
  <si>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</si>
  <si>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</si>
  <si>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</si>
  <si>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</si>
  <si>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</si>
  <si>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</si>
  <si>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</si>
  <si>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</si>
  <si>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</si>
  <si>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</si>
  <si>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</si>
  <si>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</si>
  <si>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</si>
  <si>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</si>
  <si>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</si>
  <si>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</si>
  <si>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</si>
  <si>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</si>
  <si>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</si>
  <si>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</si>
  <si>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</si>
  <si>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</si>
  <si>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</si>
  <si>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</si>
  <si>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</si>
  <si>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</si>
  <si>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</si>
  <si>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</si>
  <si>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</si>
  <si>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</si>
  <si>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</si>
  <si>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</si>
  <si>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</si>
  <si>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</si>
  <si>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</si>
  <si>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</si>
  <si>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</si>
  <si>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</si>
  <si>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</si>
  <si>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</si>
  <si>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</si>
  <si>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</si>
  <si>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</si>
  <si>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</si>
  <si>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</si>
  <si>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</si>
  <si>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</si>
  <si>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</si>
  <si>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</si>
  <si>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</si>
  <si>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</si>
  <si>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</si>
  <si>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</si>
  <si>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</si>
  <si>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</si>
  <si>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</si>
  <si>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</si>
  <si>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</si>
  <si>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</si>
  <si>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</si>
  <si>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</si>
  <si>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</si>
  <si>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</si>
  <si>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</si>
  <si>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</si>
  <si>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</si>
  <si>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</si>
  <si>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</si>
  <si>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</si>
  <si>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</si>
  <si>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</si>
  <si>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</si>
  <si>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</si>
  <si>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</si>
  <si>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</si>
  <si>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</si>
  <si>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</si>
  <si>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</si>
  <si>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</si>
  <si>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</si>
  <si>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</si>
  <si>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</si>
  <si>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</si>
  <si>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</si>
  <si>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</si>
  <si>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</si>
  <si>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</si>
  <si>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</si>
  <si>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</si>
  <si>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</si>
  <si>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</si>
  <si>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</si>
  <si>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</si>
  <si>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</si>
  <si>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</si>
  <si>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</si>
  <si>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</si>
  <si>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</si>
  <si>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</si>
  <si>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</si>
  <si>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</si>
  <si>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</si>
  <si>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</si>
  <si>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</si>
  <si>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</si>
  <si>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</si>
  <si>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</si>
  <si>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</si>
  <si>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</si>
  <si>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</si>
  <si>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</si>
  <si>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</si>
  <si>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</si>
  <si>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</si>
  <si>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</si>
  <si>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</si>
  <si>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</si>
  <si>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</si>
  <si>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</si>
  <si>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</si>
  <si>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</si>
  <si>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</si>
  <si>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</si>
  <si>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</si>
  <si>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</si>
  <si>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</si>
  <si>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</si>
  <si>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</si>
  <si>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</si>
  <si>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</si>
  <si>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</si>
  <si>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</si>
  <si>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</si>
  <si>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</si>
  <si>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</si>
  <si>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</si>
  <si>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</si>
  <si>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</si>
  <si>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</si>
  <si>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</si>
  <si>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</si>
  <si>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</si>
  <si>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</si>
  <si>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</si>
  <si>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</si>
  <si>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</si>
  <si>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</si>
  <si>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</si>
  <si>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</si>
  <si>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</si>
  <si>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</si>
  <si>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</si>
  <si>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</si>
  <si>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</si>
  <si>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</si>
  <si>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</si>
  <si>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</si>
  <si>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</si>
  <si>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</si>
  <si>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</si>
  <si>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</si>
  <si>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</si>
  <si>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</si>
  <si>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</si>
  <si>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</si>
  <si>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</si>
  <si>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</si>
  <si>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</si>
  <si>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</si>
  <si>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</si>
  <si>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</si>
  <si>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</si>
  <si>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</si>
  <si>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</si>
  <si>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</si>
  <si>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</si>
  <si>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</si>
  <si>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</si>
  <si>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</si>
  <si>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</si>
  <si>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</si>
  <si>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</si>
  <si>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</si>
  <si>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</si>
  <si>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</si>
  <si>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</si>
  <si>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</si>
  <si>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</si>
  <si>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</si>
  <si>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</si>
  <si>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</si>
  <si>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</si>
  <si>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</si>
  <si>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</si>
  <si>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</si>
  <si>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</si>
  <si>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</si>
  <si>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</si>
  <si>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</si>
  <si>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</si>
  <si>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</si>
  <si>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</si>
  <si>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</si>
  <si>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</si>
  <si>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</si>
  <si>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</si>
  <si>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</si>
  <si>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</si>
  <si>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</si>
  <si>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</si>
  <si>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</si>
  <si>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</si>
  <si>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</si>
  <si>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</si>
  <si>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</si>
  <si>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</si>
  <si>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</si>
  <si>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</si>
  <si>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</si>
  <si>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</si>
  <si>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</si>
  <si>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</si>
  <si>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</si>
  <si>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</si>
  <si>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</si>
  <si>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</si>
  <si>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</si>
  <si>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</si>
  <si>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</si>
  <si>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</si>
  <si>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</si>
  <si>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</si>
  <si>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</si>
  <si>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</si>
  <si>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</si>
  <si>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</si>
  <si>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</si>
  <si>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</si>
  <si>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</si>
  <si>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</si>
  <si>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</si>
  <si>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</si>
  <si>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</si>
  <si>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</si>
  <si>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</si>
  <si>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</si>
  <si>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</si>
  <si>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</si>
  <si>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</si>
  <si>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</si>
  <si>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</si>
  <si>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</si>
  <si>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</si>
  <si>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</si>
  <si>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</si>
  <si>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</si>
  <si>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</si>
  <si>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</si>
  <si>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</si>
  <si>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</si>
  <si>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</si>
  <si>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</si>
  <si>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</si>
  <si>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</si>
  <si>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</si>
  <si>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</si>
  <si>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</si>
  <si>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</si>
  <si>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</si>
  <si>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</si>
  <si>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</si>
  <si>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</si>
  <si>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</si>
  <si>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</si>
  <si>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</si>
  <si>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</si>
  <si>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</si>
  <si>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</si>
  <si>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</si>
  <si>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</si>
  <si>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</si>
  <si>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</si>
  <si>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</si>
  <si>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</si>
  <si>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</si>
  <si>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</si>
  <si>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</si>
  <si>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</si>
  <si>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</si>
  <si>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</si>
  <si>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</si>
  <si>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</si>
  <si>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</si>
  <si>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</si>
  <si>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</si>
  <si>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</si>
  <si>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</si>
  <si>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</si>
  <si>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</si>
  <si>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</si>
  <si>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</si>
  <si>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</si>
  <si>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</si>
  <si>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</si>
  <si>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</si>
  <si>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</si>
  <si>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</si>
  <si>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</si>
  <si>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</si>
  <si>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</si>
  <si>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</si>
  <si>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</si>
  <si>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</si>
  <si>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</si>
  <si>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</si>
  <si>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</si>
  <si>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</si>
  <si>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</si>
  <si>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</si>
  <si>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</si>
  <si>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</si>
  <si>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</si>
  <si>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</si>
  <si>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</si>
  <si>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</si>
  <si>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</si>
  <si>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</si>
  <si>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</si>
  <si>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</si>
  <si>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</si>
  <si>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</si>
  <si>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</si>
  <si>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</si>
  <si>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</si>
  <si>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</si>
  <si>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</si>
  <si>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</si>
  <si>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</si>
  <si>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</si>
  <si>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</si>
  <si>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</si>
  <si>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</si>
  <si>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</si>
  <si>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</si>
  <si>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</si>
  <si>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</si>
  <si>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</si>
  <si>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</si>
  <si>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</si>
  <si>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</si>
  <si>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</si>
  <si>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</si>
  <si>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</si>
  <si>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</si>
  <si>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</si>
  <si>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</si>
  <si>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</si>
  <si>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</si>
  <si>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</si>
  <si>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</si>
  <si>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</si>
  <si>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</si>
  <si>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</si>
  <si>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</si>
  <si>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</si>
  <si>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</si>
  <si>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</si>
  <si>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</si>
  <si>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</si>
  <si>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</si>
  <si>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</si>
  <si>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</si>
  <si>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</si>
  <si>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</si>
  <si>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</si>
  <si>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</si>
  <si>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</si>
  <si>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</si>
  <si>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</si>
  <si>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</si>
  <si>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</si>
  <si>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</si>
  <si>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</si>
  <si>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</si>
  <si>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</si>
  <si>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</si>
  <si>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</si>
  <si>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</si>
  <si>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</si>
  <si>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</si>
  <si>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</si>
  <si>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</si>
  <si>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</si>
  <si>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</si>
  <si>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</si>
  <si>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</si>
  <si>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</si>
  <si>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</si>
  <si>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</si>
  <si>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</si>
  <si>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</si>
  <si>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</si>
  <si>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</si>
  <si>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</si>
  <si>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</si>
  <si>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</si>
  <si>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</si>
  <si>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</si>
  <si>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</si>
  <si>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</si>
  <si>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</si>
  <si>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</si>
  <si>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</si>
  <si>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</si>
  <si>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</si>
  <si>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</si>
  <si>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</si>
  <si>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</si>
  <si>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</si>
  <si>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</si>
  <si>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</si>
  <si>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</si>
  <si>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</si>
  <si>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</si>
  <si>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</si>
  <si>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</si>
  <si>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</si>
  <si>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</si>
  <si>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</si>
  <si>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</si>
  <si>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</si>
  <si>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</si>
  <si>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</si>
  <si>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</si>
  <si>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</si>
  <si>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</si>
  <si>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</si>
  <si>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</si>
  <si>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</si>
  <si>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</si>
  <si>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</si>
  <si>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</si>
  <si>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</si>
  <si>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</si>
  <si>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</si>
  <si>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</si>
  <si>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</si>
  <si>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</si>
  <si>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</si>
  <si>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</si>
  <si>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</si>
  <si>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</si>
  <si>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</si>
  <si>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</si>
  <si>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</si>
  <si>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</si>
  <si>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</si>
  <si>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</si>
  <si>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</si>
  <si>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</si>
  <si>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</si>
  <si>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</si>
  <si>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</si>
  <si>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</si>
  <si>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</si>
  <si>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</si>
  <si>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</si>
  <si>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</si>
  <si>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</si>
  <si>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</si>
  <si>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</si>
  <si>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</si>
  <si>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</si>
  <si>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</si>
  <si>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</si>
  <si>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</si>
  <si>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</si>
  <si>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</si>
  <si>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</si>
  <si>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</si>
  <si>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</si>
  <si>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</si>
  <si>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</si>
  <si>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</si>
  <si>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</si>
  <si>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</si>
  <si>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</si>
  <si>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</si>
  <si>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</si>
  <si>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</si>
  <si>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</si>
  <si>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</si>
  <si>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</si>
  <si>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</si>
  <si>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</si>
  <si>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</si>
  <si>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</si>
  <si>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</si>
  <si>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</si>
  <si>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</si>
  <si>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</si>
  <si>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</si>
  <si>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</si>
  <si>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</si>
  <si>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</si>
  <si>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</si>
  <si>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</si>
  <si>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</si>
  <si>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</si>
  <si>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</si>
  <si>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</si>
  <si>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</si>
  <si>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</si>
  <si>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</si>
  <si>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</si>
  <si>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</si>
  <si>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</si>
  <si>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</si>
  <si>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</si>
  <si>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</si>
  <si>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</si>
  <si>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</si>
  <si>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</si>
  <si>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</si>
  <si>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</si>
  <si>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</si>
  <si>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</si>
  <si>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</si>
  <si>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</si>
  <si>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</si>
  <si>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</si>
  <si>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</si>
  <si>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</si>
  <si>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</si>
  <si>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</si>
  <si>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</si>
  <si>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</si>
  <si>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</si>
  <si>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</si>
  <si>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</si>
  <si>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</si>
  <si>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</si>
  <si>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</si>
  <si>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</si>
  <si>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</si>
  <si>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</si>
  <si>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</si>
  <si>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</si>
  <si>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</si>
  <si>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</si>
  <si>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</si>
  <si>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</si>
  <si>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</si>
  <si>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</si>
  <si>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</si>
  <si>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</si>
  <si>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</si>
  <si>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</si>
  <si>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</si>
  <si>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</si>
  <si>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</si>
  <si>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</si>
  <si>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</si>
  <si>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</si>
  <si>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</si>
  <si>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</si>
  <si>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</si>
  <si>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</si>
  <si>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</si>
  <si>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</si>
  <si>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</si>
  <si>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</si>
  <si>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</si>
  <si>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</si>
  <si>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</si>
  <si>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</si>
  <si>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</si>
  <si>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</si>
  <si>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</si>
  <si>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</si>
  <si>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</si>
  <si>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</si>
  <si>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</si>
  <si>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</si>
  <si>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</si>
  <si>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</si>
  <si>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</si>
  <si>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</si>
  <si>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</si>
  <si>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</si>
  <si>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</si>
  <si>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</si>
  <si>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</si>
  <si>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</si>
  <si>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</si>
  <si>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</si>
  <si>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</si>
  <si>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</si>
  <si>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</si>
  <si>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</si>
  <si>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</si>
  <si>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</si>
  <si>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</si>
  <si>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</si>
  <si>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</si>
  <si>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</si>
  <si>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</si>
  <si>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</si>
  <si>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</si>
  <si>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</si>
  <si>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</si>
  <si>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</si>
  <si>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</si>
  <si>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</si>
  <si>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</si>
  <si>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</si>
  <si>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</si>
  <si>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</si>
  <si>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</si>
  <si>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</si>
  <si>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</si>
  <si>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</si>
  <si>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</si>
  <si>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</si>
  <si>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</si>
  <si>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</si>
  <si>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</si>
  <si>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</si>
  <si>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</si>
  <si>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</si>
  <si>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</si>
  <si>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</si>
  <si>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</si>
  <si>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</si>
  <si>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</si>
  <si>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</si>
  <si>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</si>
  <si>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</si>
  <si>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</si>
  <si>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</si>
  <si>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</si>
  <si>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</si>
  <si>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</si>
  <si>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</si>
  <si>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</si>
  <si>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</si>
  <si>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</si>
  <si>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</si>
  <si>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</si>
  <si>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</si>
  <si>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</si>
  <si>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</si>
  <si>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</si>
  <si>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</si>
  <si>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</si>
  <si>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</si>
  <si>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</si>
  <si>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</si>
  <si>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</si>
  <si>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</si>
  <si>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</si>
  <si>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</si>
  <si>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</si>
  <si>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</si>
  <si>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</si>
  <si>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</si>
  <si>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</si>
  <si>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</si>
  <si>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</si>
  <si>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</si>
  <si>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</si>
  <si>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</si>
  <si>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</si>
  <si>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</si>
  <si>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</si>
  <si>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</si>
  <si>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</si>
  <si>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</si>
  <si>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</si>
  <si>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</si>
  <si>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</si>
  <si>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</si>
  <si>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</si>
  <si>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</si>
  <si>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</si>
  <si>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</si>
  <si>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</si>
  <si>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</si>
  <si>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</si>
  <si>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</si>
  <si>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</si>
  <si>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</si>
  <si>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</si>
  <si>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</si>
  <si>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</si>
  <si>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</si>
  <si>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</si>
  <si>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</si>
  <si>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</si>
  <si>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</si>
  <si>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</si>
  <si>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</si>
  <si>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</si>
  <si>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</si>
  <si>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</si>
  <si>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</si>
  <si>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</si>
  <si>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</si>
  <si>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</si>
  <si>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</si>
  <si>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</si>
  <si>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</si>
  <si>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</si>
  <si>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</si>
  <si>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</si>
  <si>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</si>
  <si>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</si>
  <si>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</si>
  <si>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</si>
  <si>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</si>
  <si>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</si>
  <si>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</si>
  <si>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</si>
  <si>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</si>
  <si>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</si>
  <si>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</si>
  <si>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</si>
  <si>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</si>
  <si>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</si>
  <si>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</si>
  <si>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</si>
  <si>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</si>
  <si>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</si>
  <si>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</si>
  <si>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</si>
  <si>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</si>
  <si>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</si>
  <si>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</si>
  <si>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</si>
  <si>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</si>
  <si>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</si>
  <si>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</si>
  <si>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</si>
  <si>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</si>
  <si>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</si>
  <si>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</si>
  <si>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</si>
  <si>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</si>
  <si>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</si>
  <si>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</si>
  <si>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</si>
  <si>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</si>
  <si>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</si>
  <si>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</si>
  <si>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</si>
  <si>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</si>
  <si>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</si>
  <si>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</si>
  <si>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</si>
  <si>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</si>
  <si>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</si>
  <si>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</si>
  <si>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</si>
  <si>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</si>
  <si>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</si>
  <si>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</si>
  <si>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</si>
  <si>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</si>
  <si>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</si>
  <si>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</si>
  <si>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</si>
  <si>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</si>
  <si>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</si>
  <si>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</si>
  <si>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</si>
  <si>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</si>
  <si>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</si>
  <si>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</si>
  <si>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</si>
  <si>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</si>
  <si>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</si>
  <si>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</si>
  <si>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</si>
  <si>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</si>
  <si>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</si>
  <si>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</si>
  <si>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</si>
  <si>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</si>
  <si>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</si>
  <si>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</si>
  <si>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</si>
  <si>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</si>
  <si>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</si>
  <si>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</si>
  <si>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</si>
  <si>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</si>
  <si>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</si>
  <si>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</si>
  <si>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</si>
  <si>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</si>
  <si>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</si>
  <si>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</si>
  <si>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</si>
  <si>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</si>
  <si>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</si>
  <si>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</si>
  <si>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</si>
  <si>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</si>
  <si>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</si>
  <si>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</si>
  <si>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</si>
  <si>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</si>
  <si>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</si>
  <si>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</si>
  <si>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</si>
  <si>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</si>
  <si>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</si>
  <si>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</si>
  <si>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</si>
  <si>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</si>
  <si>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</si>
  <si>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</si>
  <si>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</si>
  <si>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</si>
  <si>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</si>
  <si>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</si>
  <si>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</si>
  <si>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</si>
  <si>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</si>
  <si>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</si>
  <si>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</si>
  <si>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</si>
  <si>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</si>
  <si>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</si>
  <si>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</si>
  <si>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</si>
  <si>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</si>
  <si>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</si>
  <si>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</si>
  <si>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</si>
  <si>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</si>
  <si>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</si>
  <si>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</si>
  <si>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</si>
  <si>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</si>
  <si>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</si>
  <si>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</si>
  <si>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</si>
  <si>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</si>
  <si>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</si>
  <si>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</si>
  <si>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</si>
  <si>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</si>
  <si>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</si>
  <si>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</si>
  <si>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</si>
  <si>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</si>
  <si>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</si>
  <si>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</si>
  <si>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</si>
  <si>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</si>
  <si>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</si>
  <si>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</si>
  <si>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</si>
  <si>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</si>
  <si>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</si>
  <si>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</si>
  <si>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</si>
  <si>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</si>
  <si>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</si>
  <si>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</si>
  <si>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</si>
  <si>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</si>
  <si>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</si>
  <si>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</si>
  <si>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</si>
  <si>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</si>
  <si>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</si>
  <si>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</si>
  <si>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</si>
  <si>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</si>
  <si>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</si>
  <si>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</si>
  <si>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</si>
  <si>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</si>
  <si>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</si>
  <si>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</si>
  <si>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</si>
  <si>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</si>
  <si>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</si>
  <si>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</si>
  <si>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</si>
  <si>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</si>
  <si>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</si>
  <si>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</si>
  <si>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</si>
  <si>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</si>
  <si>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</si>
  <si>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</si>
  <si>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</si>
  <si>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</si>
  <si>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</si>
  <si>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</si>
  <si>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</si>
  <si>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</si>
  <si>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</si>
  <si>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</si>
  <si>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</si>
  <si>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</si>
  <si>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</si>
  <si>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</si>
  <si>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</si>
  <si>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</si>
  <si>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</si>
  <si>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</si>
  <si>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</si>
  <si>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</si>
  <si>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</si>
  <si>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</si>
  <si>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</si>
  <si>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</si>
  <si>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</si>
  <si>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</si>
  <si>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</si>
  <si>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</si>
  <si>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</si>
  <si>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</si>
  <si>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</si>
  <si>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</si>
  <si>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</si>
  <si>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</si>
  <si>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</si>
  <si>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</si>
  <si>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</si>
  <si>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</si>
  <si>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</si>
  <si>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</si>
  <si>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</si>
  <si>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</si>
  <si>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</si>
  <si>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</si>
  <si>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</si>
  <si>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</si>
  <si>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</si>
  <si>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</si>
  <si>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</si>
  <si>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</si>
  <si>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</si>
  <si>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</si>
  <si>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</si>
  <si>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</si>
  <si>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</si>
  <si>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</si>
  <si>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</si>
  <si>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</si>
  <si>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</si>
  <si>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</si>
  <si>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</si>
  <si>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</si>
  <si>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</si>
  <si>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</si>
  <si>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</si>
  <si>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</si>
  <si>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</si>
  <si>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</si>
  <si>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</si>
  <si>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</si>
  <si>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</si>
  <si>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</si>
  <si>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</si>
  <si>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</si>
  <si>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</si>
  <si>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</si>
  <si>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</si>
  <si>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</si>
  <si>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</si>
  <si>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</si>
  <si>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</si>
  <si>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</si>
  <si>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</si>
  <si>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</si>
  <si>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</si>
  <si>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</si>
  <si>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</si>
  <si>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</si>
  <si>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</si>
  <si>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</si>
  <si>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</si>
  <si>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</si>
  <si>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</si>
  <si>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</si>
  <si>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</si>
  <si>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</si>
  <si>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</si>
  <si>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</si>
  <si>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</si>
  <si>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</si>
  <si>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</si>
  <si>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</si>
  <si>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</si>
  <si>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</si>
  <si>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</si>
  <si>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</si>
  <si>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</si>
  <si>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</si>
  <si>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</si>
  <si>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</si>
  <si>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</si>
  <si>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</si>
  <si>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</si>
  <si>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</si>
  <si>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</si>
  <si>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</si>
  <si>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</si>
  <si>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</si>
  <si>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</si>
  <si>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</si>
  <si>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</si>
  <si>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</si>
  <si>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</si>
  <si>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</si>
  <si>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</si>
  <si>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</si>
  <si>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</si>
  <si>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</si>
  <si>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</si>
  <si>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</si>
  <si>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</si>
  <si>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</si>
  <si>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</si>
  <si>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</si>
  <si>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</si>
  <si>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</si>
  <si>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</si>
  <si>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</si>
  <si>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</si>
  <si>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</si>
  <si>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</si>
  <si>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</si>
  <si>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</si>
  <si>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</si>
  <si>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</si>
  <si>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</si>
  <si>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</si>
  <si>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</si>
  <si>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</si>
  <si>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</si>
  <si>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</si>
  <si>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</si>
  <si>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</si>
  <si>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</si>
  <si>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</si>
  <si>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</si>
  <si>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</si>
  <si>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</si>
  <si>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</si>
  <si>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</si>
  <si>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</si>
  <si>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</si>
  <si>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</si>
  <si>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</si>
  <si>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</si>
  <si>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</si>
  <si>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</si>
  <si>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</si>
  <si>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</si>
  <si>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</si>
  <si>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</si>
  <si>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</si>
  <si>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</si>
  <si>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</si>
  <si>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</si>
  <si>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</si>
  <si>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</si>
  <si>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</si>
  <si>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</si>
  <si>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</si>
  <si>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</si>
  <si>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</si>
  <si>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</si>
  <si>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</si>
  <si>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</si>
  <si>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</si>
  <si>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</si>
  <si>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</si>
  <si>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</si>
  <si>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</si>
  <si>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</si>
  <si>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</si>
  <si>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</si>
  <si>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</si>
  <si>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</si>
  <si>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</si>
  <si>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</si>
  <si>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</si>
  <si>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</si>
  <si>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</si>
  <si>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</si>
  <si>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</si>
  <si>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</si>
  <si>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</si>
  <si>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</si>
  <si>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</si>
  <si>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</si>
  <si>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</si>
  <si>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</si>
  <si>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</si>
  <si>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</si>
  <si>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</si>
  <si>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</si>
  <si>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</si>
  <si>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</si>
  <si>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</si>
  <si>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</si>
  <si>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</si>
  <si>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</si>
  <si>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</si>
  <si>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</si>
  <si>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</si>
  <si>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</si>
  <si>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</si>
  <si>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</si>
  <si>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</si>
  <si>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</si>
  <si>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</si>
  <si>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</si>
  <si>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</si>
  <si>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</si>
  <si>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</si>
  <si>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</si>
  <si>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</si>
  <si>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</si>
  <si>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</si>
  <si>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</si>
  <si>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</si>
  <si>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</si>
  <si>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</si>
  <si>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</si>
  <si>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</si>
  <si>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</si>
  <si>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</si>
  <si>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</si>
  <si>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</si>
  <si>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</si>
  <si>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</si>
  <si>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</si>
  <si>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</si>
  <si>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</si>
  <si>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</si>
  <si>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</si>
  <si>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</si>
  <si>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</si>
  <si>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</si>
  <si>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</si>
  <si>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</si>
  <si>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</si>
  <si>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</si>
  <si>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</si>
  <si>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</si>
  <si>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</si>
  <si>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</si>
  <si>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</si>
  <si>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</si>
  <si>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</si>
  <si>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</si>
  <si>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</si>
  <si>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</si>
  <si>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</si>
  <si>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</si>
  <si>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</si>
  <si>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</si>
  <si>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</si>
  <si>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</si>
  <si>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</si>
  <si>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</si>
  <si>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</si>
  <si>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</si>
  <si>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</si>
  <si>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</si>
  <si>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</si>
  <si>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</si>
  <si>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</si>
  <si>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</si>
  <si>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</si>
  <si>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</si>
  <si>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</si>
  <si>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</si>
  <si>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</si>
  <si>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</si>
  <si>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</si>
  <si>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</si>
  <si>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</si>
  <si>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</si>
  <si>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</si>
  <si>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</si>
  <si>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</si>
  <si>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</si>
  <si>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</si>
  <si>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</si>
  <si>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</si>
  <si>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</si>
  <si>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</si>
  <si>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</si>
  <si>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</si>
  <si>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</si>
  <si>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</si>
  <si>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</si>
  <si>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</si>
  <si>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</si>
  <si>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</si>
  <si>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</si>
  <si>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</si>
  <si>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</si>
  <si>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</si>
  <si>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</si>
  <si>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</si>
  <si>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</si>
  <si>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</si>
  <si>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</si>
  <si>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</si>
  <si>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</si>
  <si>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</si>
  <si>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</si>
  <si>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</si>
  <si>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</si>
  <si>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</si>
  <si>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</si>
  <si>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</si>
  <si>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</si>
  <si>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</si>
  <si>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</si>
  <si>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</si>
  <si>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</si>
  <si>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</si>
  <si>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</si>
  <si>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</si>
  <si>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</si>
  <si>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</si>
  <si>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</si>
  <si>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</si>
  <si>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</si>
  <si>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</si>
  <si>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</si>
  <si>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</si>
  <si>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</si>
  <si>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</si>
  <si>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</si>
  <si>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</si>
  <si>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</si>
  <si>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</si>
  <si>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</si>
  <si>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</si>
  <si>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</si>
  <si>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</si>
  <si>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</si>
  <si>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</si>
  <si>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</si>
  <si>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</si>
  <si>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</si>
  <si>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</si>
  <si>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</si>
  <si>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</si>
  <si>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</si>
  <si>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</si>
  <si>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</si>
  <si>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</si>
  <si>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</si>
  <si>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</si>
  <si>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</si>
  <si>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</si>
  <si>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</si>
  <si>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</si>
  <si>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</si>
  <si>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</si>
  <si>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</si>
  <si>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</si>
  <si>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</si>
  <si>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</si>
  <si>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</si>
  <si>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</si>
  <si>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</si>
  <si>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</si>
  <si>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</si>
  <si>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</si>
  <si>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</si>
  <si>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</si>
  <si>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</si>
  <si>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</si>
  <si>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</si>
  <si>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</si>
  <si>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</si>
  <si>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</si>
  <si>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</si>
  <si>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</si>
  <si>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</si>
  <si>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</si>
  <si>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</si>
  <si>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</si>
  <si>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</si>
  <si>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</si>
  <si>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</si>
  <si>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</si>
  <si>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</si>
  <si>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</si>
  <si>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</si>
  <si>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</si>
  <si>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</si>
  <si>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</si>
  <si>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</si>
  <si>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</si>
  <si>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</si>
  <si>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</si>
  <si>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</si>
  <si>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</si>
  <si>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</si>
  <si>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</si>
  <si>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</si>
  <si>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</si>
  <si>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</si>
  <si>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</si>
  <si>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</si>
  <si>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</si>
  <si>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</si>
  <si>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</si>
  <si>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</si>
  <si>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</si>
  <si>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</si>
  <si>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</si>
  <si>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</si>
  <si>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</si>
  <si>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</si>
  <si>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</si>
  <si>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</si>
  <si>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</si>
  <si>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</si>
  <si>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</si>
  <si>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</si>
  <si>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</si>
  <si>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</si>
  <si>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</si>
  <si>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</si>
  <si>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</si>
  <si>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</si>
  <si>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</si>
  <si>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</si>
  <si>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</si>
  <si>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</si>
  <si>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</si>
  <si>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</si>
  <si>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</si>
  <si>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</si>
  <si>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</si>
  <si>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</si>
  <si>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</si>
  <si>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</si>
  <si>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</si>
  <si>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</si>
  <si>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</si>
  <si>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</si>
  <si>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</si>
  <si>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</si>
  <si>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</si>
  <si>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</si>
  <si>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</si>
  <si>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</si>
  <si>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</si>
  <si>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</si>
  <si>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</si>
  <si>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</si>
  <si>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</si>
  <si>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</si>
  <si>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</si>
  <si>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</si>
  <si>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</si>
  <si>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</si>
  <si>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</si>
  <si>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</si>
  <si>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</si>
  <si>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</si>
  <si>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</si>
  <si>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</si>
  <si>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</si>
  <si>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</si>
  <si>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</si>
  <si>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</si>
  <si>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</si>
  <si>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</si>
  <si>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</si>
  <si>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</si>
  <si>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</si>
  <si>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</si>
  <si>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</si>
  <si>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</si>
  <si>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</si>
  <si>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</si>
  <si>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</si>
  <si>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</si>
  <si>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</si>
  <si>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</si>
  <si>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</si>
  <si>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</si>
  <si>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</si>
  <si>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</si>
  <si>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</si>
  <si>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</si>
  <si>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</si>
  <si>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</si>
  <si>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</si>
  <si>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</si>
  <si>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</si>
  <si>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</si>
  <si>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</si>
  <si>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</si>
  <si>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</si>
  <si>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</si>
  <si>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</si>
  <si>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</si>
  <si>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</si>
  <si>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</si>
  <si>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</si>
  <si>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</si>
  <si>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</si>
  <si>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</si>
  <si>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</si>
  <si>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</si>
  <si>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</si>
  <si>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</si>
  <si>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</si>
  <si>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</si>
  <si>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</si>
  <si>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</si>
  <si>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</si>
  <si>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</si>
  <si>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</si>
  <si>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</si>
  <si>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</si>
  <si>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</si>
  <si>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</si>
  <si>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</si>
  <si>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</si>
  <si>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</si>
  <si>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</si>
  <si>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</si>
  <si>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</si>
  <si>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</si>
  <si>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</si>
  <si>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</si>
  <si>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</si>
  <si>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</si>
  <si>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</si>
  <si>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</si>
  <si>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</si>
  <si>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</si>
  <si>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</si>
  <si>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</si>
  <si>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</si>
  <si>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</si>
  <si>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</si>
  <si>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</si>
  <si>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</si>
  <si>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</si>
  <si>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</si>
  <si>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</si>
  <si>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</si>
  <si>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</si>
  <si>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</si>
  <si>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</si>
  <si>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</si>
  <si>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</si>
  <si>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</si>
  <si>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</si>
  <si>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</si>
  <si>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</si>
  <si>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</si>
  <si>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</si>
  <si>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</si>
  <si>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</si>
  <si>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</si>
  <si>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</si>
  <si>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</si>
  <si>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</si>
  <si>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</si>
  <si>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</si>
  <si>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</si>
  <si>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</si>
  <si>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</si>
  <si>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</si>
  <si>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</si>
  <si>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</si>
  <si>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</si>
  <si>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</si>
  <si>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</si>
  <si>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</si>
  <si>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</si>
  <si>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</si>
  <si>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</si>
  <si>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</si>
  <si>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</si>
  <si>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</si>
  <si>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</si>
  <si>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</si>
  <si>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</si>
  <si>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</si>
  <si>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</si>
  <si>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</si>
  <si>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</si>
  <si>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</si>
  <si>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</si>
  <si>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</si>
  <si>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</si>
  <si>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</si>
  <si>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</si>
  <si>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</si>
  <si>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</si>
  <si>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</si>
  <si>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</si>
  <si>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</si>
  <si>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</si>
  <si>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</si>
  <si>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</si>
  <si>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</si>
  <si>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</si>
  <si>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</si>
  <si>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</si>
  <si>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</si>
  <si>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</si>
  <si>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</si>
  <si>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</si>
  <si>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</si>
  <si>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</si>
  <si>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</si>
  <si>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</si>
  <si>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</si>
  <si>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</si>
  <si>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</si>
  <si>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</si>
  <si>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</si>
  <si>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</si>
  <si>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</si>
  <si>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</si>
  <si>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</si>
  <si>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</si>
  <si>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</si>
  <si>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</si>
  <si>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</si>
  <si>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</si>
  <si>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</si>
  <si>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</si>
  <si>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</si>
  <si>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</si>
  <si>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</si>
  <si>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</si>
  <si>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</si>
  <si>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</si>
  <si>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</si>
  <si>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</si>
  <si>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</si>
  <si>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</si>
  <si>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</si>
  <si>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</si>
  <si>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</si>
  <si>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</si>
  <si>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</si>
  <si>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</si>
  <si>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</si>
  <si>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</si>
  <si>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</si>
  <si>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</si>
  <si>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</si>
  <si>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</si>
  <si>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</si>
  <si>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</si>
  <si>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</si>
  <si>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</si>
  <si>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</si>
  <si>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</si>
  <si>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</si>
  <si>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</si>
  <si>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</si>
  <si>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</si>
  <si>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</si>
  <si>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</si>
  <si>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</si>
  <si>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</si>
  <si>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</si>
  <si>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</si>
  <si>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</si>
  <si>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</si>
  <si>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</si>
  <si>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</si>
  <si>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</si>
  <si>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</si>
  <si>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</si>
  <si>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</si>
  <si>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</si>
  <si>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</si>
  <si>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</si>
  <si>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</si>
  <si>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</si>
  <si>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</si>
  <si>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</si>
  <si>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</si>
  <si>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</si>
  <si>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</si>
  <si>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</si>
  <si>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</si>
  <si>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</si>
  <si>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</si>
  <si>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</si>
  <si>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</si>
  <si>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</si>
  <si>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</si>
  <si>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</si>
  <si>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</si>
  <si>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</si>
  <si>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</si>
  <si>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</si>
  <si>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</si>
  <si>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</si>
  <si>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</si>
  <si>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</si>
  <si>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</si>
  <si>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</si>
  <si>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</si>
  <si>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</si>
  <si>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</si>
  <si>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</si>
  <si>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</si>
  <si>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</si>
  <si>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</si>
  <si>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</si>
  <si>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</si>
  <si>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</si>
  <si>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</si>
  <si>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</si>
  <si>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</si>
  <si>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</si>
  <si>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</si>
  <si>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</si>
  <si>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</si>
  <si>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</si>
  <si>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</si>
  <si>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</si>
  <si>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</si>
  <si>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</si>
  <si>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</si>
  <si>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</si>
  <si>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</si>
  <si>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</si>
  <si>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</si>
  <si>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</si>
  <si>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</si>
  <si>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</si>
  <si>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</si>
  <si>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</si>
  <si>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</si>
  <si>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</si>
  <si>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</si>
  <si>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</si>
  <si>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</si>
  <si>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</si>
  <si>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</si>
  <si>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</si>
  <si>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</si>
  <si>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</si>
  <si>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</si>
  <si>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</si>
  <si>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</si>
  <si>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</si>
  <si>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</si>
  <si>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</si>
  <si>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</si>
  <si>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</si>
  <si>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</si>
  <si>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</si>
  <si>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</si>
  <si>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</si>
  <si>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</si>
  <si>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</si>
  <si>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</si>
  <si>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</si>
  <si>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</si>
  <si>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</si>
  <si>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</si>
  <si>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</si>
  <si>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</si>
  <si>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</si>
  <si>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</si>
  <si>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</si>
  <si>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</si>
  <si>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</si>
  <si>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</si>
  <si>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</si>
  <si>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</si>
  <si>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</si>
  <si>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</si>
  <si>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</si>
  <si>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</si>
  <si>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</si>
  <si>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</si>
  <si>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</si>
  <si>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</si>
  <si>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</si>
  <si>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</si>
  <si>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</si>
  <si>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</si>
  <si>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</si>
  <si>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</si>
  <si>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</si>
  <si>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</si>
  <si>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</si>
  <si>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</si>
  <si>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</si>
  <si>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</si>
  <si>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</si>
  <si>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</si>
  <si>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</si>
  <si>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</si>
  <si>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</si>
  <si>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</si>
  <si>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</si>
  <si>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</si>
  <si>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</si>
  <si>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</si>
  <si>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</si>
  <si>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</si>
  <si>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</si>
  <si>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</si>
  <si>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</si>
  <si>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</si>
  <si>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</si>
  <si>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</si>
  <si>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</si>
  <si>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</si>
  <si>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</si>
  <si>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</si>
  <si>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</si>
  <si>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</si>
  <si>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</si>
  <si>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</si>
  <si>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</si>
  <si>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</si>
  <si>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</si>
  <si>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</si>
  <si>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</si>
  <si>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</si>
  <si>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</si>
  <si>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</si>
  <si>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</si>
  <si>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</si>
  <si>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</si>
  <si>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</si>
  <si>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</si>
  <si>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</si>
  <si>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</si>
  <si>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</si>
  <si>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</si>
  <si>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</si>
  <si>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</si>
  <si>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</si>
  <si>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</si>
  <si>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</si>
  <si>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</si>
  <si>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</si>
  <si>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</si>
  <si>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</si>
  <si>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</si>
  <si>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</si>
  <si>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</si>
  <si>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</si>
  <si>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</si>
  <si>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</si>
  <si>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</si>
  <si>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</si>
  <si>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</si>
  <si>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</si>
  <si>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</si>
  <si>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</si>
  <si>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</si>
  <si>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</si>
  <si>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</si>
  <si>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</si>
  <si>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</si>
  <si>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</si>
  <si>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</si>
  <si>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</si>
  <si>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</si>
  <si>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</si>
  <si>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</si>
  <si>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</si>
  <si>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</si>
  <si>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</si>
  <si>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</si>
  <si>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</si>
  <si>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</si>
  <si>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</si>
  <si>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</si>
  <si>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</si>
  <si>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</si>
  <si>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</si>
  <si>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</si>
  <si>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</si>
  <si>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</si>
  <si>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</si>
  <si>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</si>
  <si>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</si>
  <si>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</si>
  <si>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</si>
  <si>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</si>
  <si>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</si>
  <si>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</si>
  <si>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</si>
  <si>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</si>
  <si>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</si>
  <si>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</si>
  <si>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</si>
  <si>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</si>
  <si>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</si>
  <si>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</si>
  <si>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</si>
  <si>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</si>
  <si>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</si>
  <si>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</si>
  <si>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</si>
  <si>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</si>
  <si>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</si>
  <si>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</si>
  <si>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</si>
  <si>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</si>
  <si>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</si>
  <si>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</si>
  <si>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</si>
  <si>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</si>
  <si>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</si>
  <si>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</si>
  <si>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</si>
  <si>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</si>
  <si>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</si>
  <si>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</si>
  <si>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</si>
  <si>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</si>
  <si>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</si>
  <si>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</si>
  <si>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</si>
  <si>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</si>
  <si>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</si>
  <si>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</si>
  <si>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</si>
  <si>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</si>
  <si>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</si>
  <si>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</si>
  <si>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</si>
  <si>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</si>
  <si>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</si>
  <si>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</si>
  <si>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</si>
  <si>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</si>
  <si>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</si>
  <si>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</si>
  <si>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</si>
  <si>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</si>
  <si>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</si>
  <si>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</si>
  <si>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</si>
  <si>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</si>
  <si>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</si>
  <si>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</si>
  <si>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</si>
  <si>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</si>
  <si>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</si>
  <si>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</si>
  <si>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</si>
  <si>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</si>
  <si>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</si>
  <si>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</si>
  <si>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</si>
  <si>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</si>
  <si>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</si>
  <si>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</si>
  <si>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</si>
  <si>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</si>
  <si>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</si>
  <si>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</si>
  <si>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</si>
  <si>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</si>
  <si>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</si>
  <si>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</si>
  <si>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</si>
  <si>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</si>
  <si>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</si>
  <si>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</si>
  <si>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</si>
  <si>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</si>
  <si>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</si>
  <si>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</si>
  <si>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</si>
  <si>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</si>
  <si>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</si>
  <si>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</si>
  <si>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</si>
  <si>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</si>
  <si>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</si>
  <si>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</si>
  <si>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</si>
  <si>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</si>
  <si>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</si>
  <si>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</si>
  <si>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</si>
  <si>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</si>
  <si>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</si>
  <si>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</si>
  <si>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</si>
  <si>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</si>
  <si>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</si>
  <si>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</si>
  <si>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</si>
  <si>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</si>
  <si>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</si>
  <si>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</si>
  <si>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</si>
  <si>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</si>
  <si>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</si>
  <si>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</si>
  <si>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</si>
  <si>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</si>
  <si>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</si>
  <si>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</si>
  <si>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</si>
  <si>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</si>
  <si>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</si>
  <si>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</si>
  <si>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</si>
  <si>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</si>
  <si>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</si>
  <si>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</si>
  <si>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</si>
  <si>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</si>
  <si>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</si>
  <si>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</si>
  <si>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</si>
  <si>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</si>
  <si>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</si>
  <si>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</si>
  <si>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</si>
  <si>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</si>
  <si>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</si>
  <si>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</si>
  <si>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</si>
  <si>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</si>
  <si>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</si>
  <si>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</si>
  <si>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</si>
  <si>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</si>
  <si>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</si>
  <si>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</si>
  <si>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</si>
  <si>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</si>
  <si>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</si>
  <si>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</si>
  <si>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</si>
  <si>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</si>
  <si>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</si>
  <si>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</si>
  <si>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</si>
  <si>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</si>
  <si>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</si>
  <si>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</si>
  <si>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</si>
  <si>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</si>
  <si>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</si>
  <si>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</si>
  <si>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</si>
  <si>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</si>
  <si>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</si>
  <si>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</si>
  <si>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</si>
  <si>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</si>
  <si>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</si>
  <si>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</si>
  <si>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</si>
  <si>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</si>
  <si>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</si>
  <si>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</si>
  <si>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</si>
  <si>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</si>
  <si>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</si>
  <si>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</si>
  <si>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</si>
  <si>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</si>
  <si>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</si>
  <si>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</si>
  <si>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</si>
  <si>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</si>
  <si>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</si>
  <si>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</si>
  <si>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</si>
  <si>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</si>
  <si>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</si>
  <si>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</si>
  <si>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</si>
  <si>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</si>
  <si>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</si>
  <si>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</si>
  <si>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</si>
  <si>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</si>
  <si>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</si>
  <si>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</si>
  <si>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</si>
  <si>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</si>
  <si>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</si>
  <si>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</si>
  <si>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</si>
  <si>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</si>
  <si>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</si>
  <si>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</si>
  <si>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</si>
  <si>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</si>
  <si>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</si>
  <si>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</si>
  <si>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</si>
  <si>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</si>
  <si>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</si>
  <si>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</si>
  <si>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</si>
  <si>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</si>
  <si>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</si>
  <si>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</si>
  <si>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</si>
  <si>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</si>
  <si>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</si>
  <si>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</si>
  <si>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</si>
  <si>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</si>
  <si>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</si>
  <si>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</si>
  <si>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</si>
  <si>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</si>
  <si>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</si>
  <si>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</si>
  <si>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</si>
  <si>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</si>
  <si>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</si>
  <si>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</si>
  <si>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</si>
  <si>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</si>
  <si>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</si>
  <si>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</si>
  <si>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</si>
  <si>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</si>
  <si>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</si>
  <si>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</si>
  <si>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</si>
  <si>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</si>
  <si>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</si>
  <si>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</si>
  <si>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</si>
  <si>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</si>
  <si>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</si>
  <si>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</si>
  <si>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</si>
  <si>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</si>
  <si>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</si>
  <si>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</si>
  <si>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</si>
  <si>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</si>
  <si>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</si>
  <si>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</si>
  <si>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</si>
  <si>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</si>
  <si>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</si>
  <si>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</si>
  <si>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</si>
  <si>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</si>
  <si>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</si>
  <si>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</si>
  <si>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</si>
  <si>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</si>
  <si>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</si>
  <si>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</si>
  <si>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</si>
  <si>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</si>
  <si>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</si>
  <si>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</si>
  <si>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</si>
  <si>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</si>
  <si>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</si>
  <si>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</si>
  <si>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</si>
  <si>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</si>
  <si>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</si>
  <si>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</si>
  <si>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</si>
  <si>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</si>
  <si>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</si>
  <si>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</si>
  <si>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</si>
  <si>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</si>
  <si>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</si>
  <si>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</si>
  <si>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</si>
  <si>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</si>
  <si>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</si>
  <si>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</si>
  <si>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</si>
  <si>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</si>
  <si>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</si>
  <si>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</si>
  <si>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</si>
  <si>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</si>
  <si>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</si>
  <si>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</si>
  <si>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</si>
  <si>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</si>
  <si>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</si>
  <si>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</si>
  <si>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</si>
  <si>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</si>
  <si>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</si>
  <si>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</si>
  <si>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</si>
  <si>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</si>
  <si>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</si>
  <si>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</si>
  <si>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</si>
  <si>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</si>
  <si>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</si>
  <si>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</si>
  <si>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</si>
  <si>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</si>
  <si>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</si>
  <si>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</si>
  <si>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</si>
  <si>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</si>
  <si>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</si>
  <si>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</si>
  <si>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</si>
  <si>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</si>
  <si>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</si>
  <si>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</si>
  <si>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</si>
  <si>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</si>
  <si>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</si>
  <si>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</si>
  <si>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</si>
  <si>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</si>
  <si>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</si>
  <si>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</si>
  <si>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</si>
  <si>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</si>
  <si>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</si>
  <si>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</si>
  <si>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</si>
  <si>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</si>
  <si>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</si>
  <si>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</si>
  <si>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</si>
  <si>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</si>
  <si>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</si>
  <si>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</si>
  <si>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</si>
  <si>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</si>
  <si>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</si>
  <si>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</si>
  <si>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</si>
  <si>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</si>
  <si>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</si>
  <si>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</si>
  <si>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</si>
  <si>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</si>
  <si>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</si>
  <si>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</si>
  <si>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</si>
  <si>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</si>
  <si>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</si>
  <si>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</si>
  <si>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</si>
  <si>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</si>
  <si>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</si>
  <si>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</si>
  <si>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</si>
  <si>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</si>
  <si>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</si>
  <si>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</si>
  <si>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</si>
  <si>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</si>
  <si>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</si>
  <si>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</si>
  <si>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</si>
  <si>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</si>
  <si>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</si>
  <si>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</si>
  <si>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</si>
  <si>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</si>
  <si>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</si>
  <si>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</si>
  <si>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</si>
  <si>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</si>
  <si>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</si>
  <si>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</si>
  <si>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</si>
  <si>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</si>
  <si>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</si>
  <si>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</si>
  <si>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</si>
  <si>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</si>
  <si>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</si>
  <si>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</si>
  <si>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</si>
  <si>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</si>
  <si>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</si>
  <si>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</si>
  <si>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</si>
  <si>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</si>
  <si>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</si>
  <si>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</si>
  <si>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</si>
  <si>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</si>
  <si>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</si>
  <si>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</si>
  <si>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</si>
  <si>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</si>
  <si>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</si>
  <si>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</si>
  <si>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</si>
  <si>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</si>
  <si>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</si>
  <si>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</si>
  <si>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</si>
  <si>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</si>
  <si>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</si>
  <si>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</si>
  <si>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</si>
  <si>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</si>
  <si>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</si>
  <si>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</si>
  <si>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</si>
  <si>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</si>
  <si>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</si>
  <si>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</si>
  <si>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</si>
  <si>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</si>
  <si>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</si>
  <si>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</si>
  <si>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</si>
  <si>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</si>
  <si>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</si>
  <si>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</si>
  <si>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</si>
  <si>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</si>
  <si>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</si>
  <si>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</si>
  <si>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</si>
  <si>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</si>
  <si>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</si>
  <si>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</si>
  <si>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</si>
  <si>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</si>
  <si>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</si>
  <si>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</si>
  <si>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</si>
  <si>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</si>
  <si>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</si>
  <si>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</si>
  <si>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</si>
  <si>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</si>
  <si>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</si>
  <si>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</si>
  <si>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</si>
  <si>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</si>
  <si>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</si>
  <si>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</si>
  <si>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</si>
  <si>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</si>
  <si>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</si>
  <si>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</si>
  <si>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</si>
  <si>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</si>
  <si>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</si>
  <si>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</si>
  <si>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</si>
  <si>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</si>
  <si>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</si>
  <si>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</si>
  <si>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</si>
  <si>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</si>
  <si>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</si>
  <si>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</si>
  <si>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</si>
  <si>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</si>
  <si>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</si>
  <si>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</si>
  <si>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</si>
  <si>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</si>
  <si>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</si>
  <si>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</si>
  <si>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</si>
  <si>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</si>
  <si>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</si>
  <si>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</si>
  <si>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</si>
  <si>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</si>
  <si>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</si>
  <si>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</si>
  <si>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</si>
  <si>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</si>
  <si>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</si>
  <si>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</si>
  <si>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</si>
  <si>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</si>
  <si>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</si>
  <si>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</si>
  <si>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</si>
  <si>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</si>
  <si>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</si>
  <si>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</si>
  <si>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</si>
  <si>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</si>
  <si>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</si>
  <si>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</si>
  <si>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</si>
  <si>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</si>
  <si>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</si>
  <si>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</si>
  <si>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</si>
  <si>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</si>
  <si>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</si>
  <si>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</si>
  <si>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</si>
  <si>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</si>
  <si>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</si>
  <si>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</si>
  <si>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</si>
  <si>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</si>
  <si>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</si>
  <si>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</si>
  <si>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</si>
  <si>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</si>
  <si>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</si>
  <si>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</si>
  <si>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</si>
  <si>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</si>
  <si>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</si>
  <si>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</si>
  <si>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</si>
  <si>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</si>
  <si>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</si>
  <si>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</si>
  <si>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</si>
  <si>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</si>
  <si>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</si>
  <si>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</si>
  <si>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</si>
  <si>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</si>
  <si>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</si>
  <si>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</si>
  <si>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</si>
  <si>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</si>
  <si>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</si>
  <si>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</si>
  <si>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</si>
  <si>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</si>
  <si>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</si>
  <si>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</si>
  <si>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</si>
  <si>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</si>
  <si>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</si>
  <si>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</si>
  <si>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</si>
  <si>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</si>
  <si>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</si>
  <si>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</si>
  <si>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</si>
  <si>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</si>
  <si>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</si>
  <si>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</si>
  <si>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</si>
  <si>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</si>
  <si>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</si>
  <si>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</si>
  <si>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</si>
  <si>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</si>
  <si>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</si>
  <si>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</si>
  <si>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</si>
  <si>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</si>
  <si>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</si>
  <si>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</si>
  <si>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</si>
  <si>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</si>
  <si>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</si>
  <si>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</si>
  <si>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</si>
  <si>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</si>
  <si>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</si>
  <si>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</si>
  <si>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</si>
  <si>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</si>
  <si>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</si>
  <si>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</si>
  <si>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</si>
  <si>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</si>
  <si>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</si>
  <si>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</si>
  <si>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</si>
  <si>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</si>
  <si>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</si>
  <si>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</si>
  <si>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</si>
  <si>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</si>
  <si>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</si>
  <si>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</si>
  <si>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</si>
  <si>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</si>
  <si>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</si>
  <si>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</si>
  <si>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</si>
  <si>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</si>
  <si>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</si>
  <si>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</si>
  <si>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</si>
  <si>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</si>
  <si>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</si>
  <si>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</si>
  <si>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</si>
  <si>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</si>
  <si>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</si>
  <si>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</si>
  <si>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</si>
  <si>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</si>
  <si>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</si>
  <si>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</si>
  <si>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</si>
  <si>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</si>
  <si>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</si>
  <si>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</si>
  <si>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</si>
  <si>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</si>
  <si>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</si>
  <si>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</si>
  <si>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</si>
  <si>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</si>
  <si>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</si>
  <si>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</si>
  <si>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</si>
  <si>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</si>
  <si>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</si>
  <si>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</si>
  <si>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</si>
  <si>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</si>
  <si>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</si>
  <si>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</si>
  <si>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</si>
  <si>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</si>
  <si>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</si>
  <si>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</si>
  <si>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</si>
  <si>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</si>
  <si>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</si>
  <si>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</si>
  <si>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</si>
  <si>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</si>
  <si>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</si>
  <si>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</si>
  <si>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</si>
  <si>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</si>
  <si>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</si>
  <si>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</si>
  <si>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</si>
  <si>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</si>
  <si>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</si>
  <si>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</si>
  <si>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</si>
  <si>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</si>
  <si>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</si>
  <si>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</si>
  <si>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</si>
  <si>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</si>
  <si>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</si>
  <si>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</si>
  <si>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</si>
  <si>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</si>
  <si>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</si>
  <si>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</si>
  <si>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</si>
  <si>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</si>
  <si>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</si>
  <si>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</si>
  <si>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</si>
  <si>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</si>
  <si>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</si>
  <si>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</si>
  <si>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</si>
  <si>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</si>
  <si>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</si>
  <si>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</si>
  <si>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</si>
  <si>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</si>
  <si>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</si>
  <si>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</si>
  <si>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</si>
  <si>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</si>
  <si>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</si>
  <si>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</si>
  <si>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</si>
  <si>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</si>
  <si>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</si>
  <si>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</si>
  <si>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</si>
  <si>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</si>
  <si>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</si>
  <si>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</si>
  <si>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</si>
  <si>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</si>
  <si>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</si>
  <si>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</si>
  <si>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</si>
  <si>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</si>
  <si>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</si>
  <si>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</si>
  <si>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</si>
  <si>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</si>
  <si>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</si>
  <si>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</si>
  <si>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</si>
  <si>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</si>
  <si>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</si>
  <si>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</si>
  <si>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</si>
  <si>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</si>
  <si>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</si>
  <si>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</si>
  <si>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</si>
  <si>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</si>
  <si>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</si>
  <si>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</si>
  <si>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</si>
  <si>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</si>
  <si>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</si>
  <si>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</si>
  <si>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</si>
  <si>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</si>
  <si>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</si>
  <si>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</si>
  <si>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</si>
  <si>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</si>
  <si>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</si>
  <si>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</si>
  <si>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</si>
  <si>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</si>
  <si>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</si>
  <si>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</si>
  <si>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</si>
  <si>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</si>
  <si>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</si>
  <si>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</si>
  <si>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</si>
  <si>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</si>
  <si>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</si>
  <si>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</si>
  <si>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</si>
  <si>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</si>
  <si>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</si>
  <si>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</si>
  <si>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</si>
  <si>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</si>
  <si>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</si>
  <si>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</si>
  <si>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</si>
  <si>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</si>
  <si>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</si>
  <si>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</si>
  <si>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</si>
  <si>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</si>
  <si>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</si>
  <si>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</si>
  <si>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</si>
  <si>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</si>
  <si>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</si>
  <si>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</si>
  <si>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</si>
  <si>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</si>
  <si>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</si>
  <si>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</si>
  <si>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</si>
  <si>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</si>
  <si>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</si>
  <si>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</si>
  <si>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</si>
  <si>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</si>
  <si>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</si>
  <si>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</si>
  <si>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</si>
  <si>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</si>
  <si>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</si>
  <si>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</si>
  <si>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</si>
  <si>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</si>
  <si>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</si>
  <si>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</si>
  <si>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</si>
  <si>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</si>
  <si>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</si>
  <si>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</si>
  <si>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</si>
  <si>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</si>
  <si>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</si>
  <si>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</si>
  <si>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</si>
  <si>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</si>
  <si>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</si>
  <si>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</si>
  <si>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</si>
  <si>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</si>
  <si>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</si>
  <si>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</si>
  <si>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</si>
  <si>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</si>
  <si>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</si>
  <si>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</si>
  <si>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</si>
  <si>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</si>
  <si>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</si>
  <si>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</si>
  <si>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</si>
  <si>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</si>
  <si>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</si>
  <si>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</si>
  <si>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</si>
  <si>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</si>
  <si>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</si>
  <si>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</si>
  <si>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</si>
  <si>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</si>
  <si>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</si>
  <si>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</si>
  <si>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</si>
  <si>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</si>
  <si>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</si>
  <si>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</si>
  <si>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</si>
  <si>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</si>
  <si>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</si>
  <si>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</si>
  <si>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</si>
  <si>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</si>
  <si>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</si>
  <si>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</si>
  <si>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</si>
  <si>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</si>
  <si>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</si>
  <si>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</si>
  <si>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</si>
  <si>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</si>
  <si>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</si>
  <si>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</si>
  <si>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</si>
  <si>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</si>
  <si>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</si>
  <si>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</si>
  <si>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</si>
  <si>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</si>
  <si>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</si>
  <si>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</si>
  <si>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</si>
  <si>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</si>
  <si>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</si>
  <si>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</si>
  <si>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</si>
  <si>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</si>
  <si>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</si>
  <si>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</si>
  <si>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</si>
  <si>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</si>
  <si>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</si>
  <si>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</si>
  <si>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</si>
  <si>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</si>
  <si>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</si>
  <si>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</si>
  <si>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</si>
  <si>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</si>
  <si>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</si>
  <si>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</si>
  <si>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</si>
  <si>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</si>
  <si>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</si>
  <si>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</si>
  <si>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</si>
  <si>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</si>
  <si>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</si>
  <si>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</si>
  <si>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</si>
  <si>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</si>
  <si>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</si>
  <si>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</si>
  <si>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</si>
  <si>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</si>
  <si>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</si>
  <si>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</si>
  <si>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</si>
  <si>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</si>
  <si>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</si>
  <si>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</si>
  <si>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</si>
  <si>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</si>
  <si>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</si>
  <si>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</si>
  <si>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</si>
  <si>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</si>
  <si>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</si>
  <si>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</si>
  <si>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</si>
  <si>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</si>
  <si>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</si>
  <si>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</si>
  <si>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</si>
  <si>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</si>
  <si>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</si>
  <si>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</si>
  <si>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</si>
  <si>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</si>
  <si>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</si>
  <si>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</si>
  <si>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</si>
  <si>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</si>
  <si>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</si>
  <si>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</si>
  <si>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</si>
  <si>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</si>
  <si>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</si>
  <si>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</si>
  <si>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</si>
  <si>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</si>
  <si>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</si>
  <si>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</si>
  <si>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</si>
  <si>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</si>
  <si>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</si>
  <si>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</si>
  <si>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</si>
  <si>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</si>
  <si>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</si>
  <si>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</si>
  <si>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</si>
  <si>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</si>
  <si>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</si>
  <si>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</si>
  <si>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</si>
  <si>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</si>
  <si>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</si>
  <si>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</si>
  <si>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</si>
  <si>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</si>
  <si>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</si>
  <si>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</si>
  <si>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</si>
  <si>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</si>
  <si>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</si>
  <si>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</si>
  <si>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</si>
  <si>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</si>
  <si>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</si>
  <si>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</si>
  <si>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</si>
  <si>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</si>
  <si>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</si>
  <si>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</si>
  <si>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</si>
  <si>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</si>
  <si>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</si>
  <si>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</si>
  <si>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</si>
  <si>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</si>
  <si>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</si>
  <si>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</si>
  <si>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</si>
  <si>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</si>
  <si>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</si>
  <si>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</si>
  <si>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</si>
  <si>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</si>
  <si>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</si>
  <si>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</si>
  <si>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</si>
  <si>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</si>
  <si>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</si>
  <si>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</si>
  <si>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</si>
  <si>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</si>
  <si>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</si>
  <si>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</si>
  <si>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</si>
  <si>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</si>
  <si>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</si>
  <si>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</si>
  <si>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</si>
  <si>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</si>
  <si>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</si>
  <si>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</si>
  <si>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</si>
  <si>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</si>
  <si>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</si>
  <si>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</si>
  <si>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</si>
  <si>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</si>
  <si>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</si>
  <si>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</si>
  <si>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</si>
  <si>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</si>
  <si>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</si>
  <si>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</si>
  <si>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</si>
  <si>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</si>
  <si>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</si>
  <si>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</si>
  <si>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</si>
  <si>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</si>
  <si>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</si>
  <si>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</si>
  <si>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</si>
  <si>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</si>
  <si>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</si>
  <si>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</si>
  <si>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</si>
  <si>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</si>
  <si>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</si>
  <si>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</si>
  <si>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</si>
  <si>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</si>
  <si>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</si>
  <si>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</si>
  <si>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</si>
  <si>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</si>
  <si>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</si>
  <si>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</si>
  <si>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</si>
  <si>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</si>
  <si>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</si>
  <si>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</si>
  <si>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</si>
  <si>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</si>
  <si>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</si>
  <si>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</si>
  <si>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</si>
  <si>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</si>
  <si>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</si>
  <si>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</si>
  <si>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</si>
  <si>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</si>
  <si>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</si>
  <si>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</si>
  <si>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</si>
  <si>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</si>
  <si>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</si>
  <si>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</si>
  <si>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</si>
  <si>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</si>
  <si>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</si>
  <si>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</si>
  <si>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</si>
  <si>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</si>
  <si>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</si>
  <si>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</si>
  <si>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</si>
  <si>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</si>
  <si>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</si>
  <si>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</si>
  <si>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</si>
  <si>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</si>
  <si>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</si>
  <si>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</si>
  <si>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</si>
  <si>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</si>
  <si>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</si>
  <si>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</si>
  <si>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</si>
  <si>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</si>
  <si>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</si>
  <si>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</si>
  <si>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</si>
  <si>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</si>
  <si>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</si>
  <si>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</si>
  <si>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</si>
  <si>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</si>
  <si>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</si>
  <si>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</si>
  <si>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</si>
  <si>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</si>
  <si>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</si>
  <si>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</si>
  <si>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</si>
  <si>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</si>
  <si>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</si>
  <si>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</si>
  <si>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</si>
  <si>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</si>
  <si>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</si>
  <si>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</si>
  <si>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</si>
  <si>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</si>
  <si>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</si>
  <si>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</si>
  <si>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</si>
  <si>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</si>
  <si>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</si>
  <si>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</si>
  <si>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</si>
  <si>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</si>
  <si>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</si>
  <si>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</si>
  <si>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</si>
  <si>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</si>
  <si>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</si>
  <si>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</si>
  <si>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</si>
  <si>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</si>
  <si>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</si>
  <si>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</si>
  <si>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</si>
  <si>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</si>
  <si>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</si>
  <si>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</si>
  <si>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</si>
  <si>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</si>
  <si>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</si>
  <si>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</si>
  <si>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</si>
  <si>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</si>
  <si>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</si>
  <si>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</si>
  <si>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</si>
  <si>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</si>
  <si>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</si>
  <si>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</si>
  <si>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</si>
  <si>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</si>
  <si>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</si>
  <si>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</si>
  <si>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</si>
  <si>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</si>
  <si>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</si>
  <si>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</si>
  <si>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</si>
  <si>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</si>
  <si>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</si>
  <si>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</si>
  <si>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</si>
  <si>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</si>
  <si>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</si>
  <si>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</si>
  <si>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</si>
  <si>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</si>
  <si>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</si>
  <si>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</si>
  <si>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</si>
  <si>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</si>
  <si>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</si>
  <si>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</si>
  <si>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</si>
  <si>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</si>
  <si>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</si>
  <si>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</si>
  <si>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</si>
  <si>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</si>
  <si>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</si>
  <si>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</si>
  <si>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</si>
  <si>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</si>
  <si>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</si>
  <si>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</si>
  <si>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</si>
  <si>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</si>
  <si>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</si>
  <si>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</si>
  <si>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</si>
  <si>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</si>
  <si>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</si>
  <si>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</si>
  <si>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</si>
  <si>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</si>
  <si>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</si>
  <si>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</si>
  <si>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</si>
  <si>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</si>
  <si>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</si>
  <si>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</si>
  <si>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</si>
  <si>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</si>
  <si>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</si>
  <si>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</si>
  <si>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</si>
  <si>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</si>
  <si>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</si>
  <si>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</si>
  <si>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</si>
  <si>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</si>
  <si>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</si>
  <si>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</si>
  <si>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</si>
  <si>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</si>
  <si>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</si>
  <si>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</si>
  <si>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</si>
  <si>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</si>
  <si>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</si>
  <si>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</si>
  <si>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</si>
  <si>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</si>
  <si>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</si>
  <si>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</si>
  <si>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</si>
  <si>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</si>
  <si>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</si>
  <si>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</si>
  <si>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</si>
  <si>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</si>
  <si>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</si>
  <si>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</si>
  <si>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</si>
  <si>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</si>
  <si>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</si>
  <si>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</si>
  <si>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</si>
  <si>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</si>
  <si>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</si>
  <si>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</si>
  <si>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</si>
  <si>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</si>
  <si>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</si>
  <si>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</si>
  <si>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</si>
  <si>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</si>
  <si>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</si>
  <si>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</si>
  <si>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</si>
  <si>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</si>
  <si>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</si>
  <si>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</si>
  <si>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</si>
  <si>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</si>
  <si>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</si>
  <si>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</si>
  <si>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</si>
  <si>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</si>
  <si>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</si>
  <si>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</si>
  <si>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</si>
  <si>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</si>
  <si>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</si>
  <si>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</si>
  <si>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</si>
  <si>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</si>
  <si>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</si>
  <si>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</si>
  <si>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</si>
  <si>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</si>
  <si>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</si>
  <si>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</si>
  <si>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</si>
  <si>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</si>
  <si>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</si>
  <si>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</si>
  <si>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</si>
  <si>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</si>
  <si>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</si>
  <si>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</si>
  <si>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</si>
  <si>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</si>
  <si>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</si>
  <si>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</si>
  <si>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</si>
  <si>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</si>
  <si>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</si>
  <si>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</si>
  <si>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</si>
  <si>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</si>
  <si>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</si>
  <si>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</si>
  <si>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</si>
  <si>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</si>
  <si>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</si>
  <si>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</si>
  <si>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</si>
  <si>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</si>
  <si>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</si>
  <si>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</si>
  <si>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</si>
  <si>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</si>
  <si>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</si>
  <si>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</si>
  <si>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</si>
  <si>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</si>
  <si>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</si>
  <si>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</si>
  <si>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</si>
  <si>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</si>
  <si>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</si>
  <si>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</si>
  <si>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</si>
  <si>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</si>
  <si>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</si>
  <si>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</si>
  <si>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</si>
  <si>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</si>
  <si>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</si>
  <si>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</si>
  <si>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</si>
  <si>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</si>
  <si>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</si>
  <si>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</si>
  <si>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</si>
  <si>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</si>
  <si>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</si>
  <si>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</si>
  <si>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</si>
  <si>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</si>
  <si>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</si>
  <si>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</si>
  <si>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</si>
  <si>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</si>
  <si>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</si>
  <si>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</si>
  <si>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</si>
  <si>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</si>
  <si>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</si>
  <si>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</si>
  <si>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</si>
  <si>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</si>
  <si>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</si>
  <si>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</si>
  <si>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</si>
  <si>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</si>
  <si>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</si>
  <si>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</si>
  <si>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</si>
  <si>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</si>
  <si>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</si>
  <si>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</si>
  <si>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</si>
  <si>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</si>
  <si>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</si>
  <si>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</si>
  <si>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</si>
  <si>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</si>
  <si>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</si>
  <si>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</si>
  <si>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</si>
  <si>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</si>
  <si>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</si>
  <si>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</si>
  <si>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</si>
  <si>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</si>
  <si>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</si>
  <si>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</si>
  <si>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</si>
  <si>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</si>
  <si>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</si>
  <si>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</si>
  <si>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</si>
  <si>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</si>
  <si>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</si>
  <si>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</si>
  <si>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</si>
  <si>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</si>
  <si>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</si>
  <si>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</si>
  <si>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</si>
  <si>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</si>
  <si>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</si>
  <si>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</si>
  <si>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</si>
  <si>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</si>
  <si>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</si>
  <si>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</si>
  <si>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</si>
  <si>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</si>
  <si>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</si>
  <si>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</si>
  <si>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</si>
  <si>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</si>
  <si>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</si>
  <si>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</si>
  <si>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</si>
  <si>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</si>
  <si>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</si>
  <si>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</si>
  <si>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</si>
  <si>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</si>
  <si>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</si>
  <si>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</si>
  <si>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</si>
  <si>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</si>
  <si>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</si>
  <si>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</si>
  <si>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</si>
  <si>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</si>
  <si>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</si>
  <si>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</si>
  <si>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</si>
  <si>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</si>
  <si>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</si>
  <si>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</si>
  <si>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</si>
  <si>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</si>
  <si>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</si>
  <si>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</si>
  <si>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</si>
  <si>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</si>
  <si>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</si>
  <si>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</si>
  <si>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</si>
  <si>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</si>
  <si>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</si>
  <si>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</si>
  <si>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</si>
  <si>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</si>
  <si>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</si>
  <si>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</si>
  <si>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</si>
  <si>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</si>
  <si>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</si>
  <si>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</si>
  <si>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</si>
  <si>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</si>
  <si>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</si>
  <si>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</si>
  <si>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</si>
  <si>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</si>
  <si>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</si>
  <si>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</si>
  <si>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</si>
  <si>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</si>
  <si>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</si>
  <si>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</si>
  <si>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</si>
  <si>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</si>
  <si>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</si>
  <si>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</si>
  <si>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</si>
  <si>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</si>
  <si>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</si>
  <si>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</si>
  <si>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</si>
  <si>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</si>
  <si>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</si>
  <si>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</si>
  <si>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</si>
  <si>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</si>
  <si>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</si>
  <si>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</si>
  <si>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</si>
  <si>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</si>
  <si>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</si>
  <si>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</si>
  <si>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</si>
  <si>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</si>
  <si>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</si>
  <si>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</si>
  <si>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</si>
  <si>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</si>
  <si>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</si>
  <si>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</si>
  <si>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</si>
  <si>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</si>
  <si>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</si>
  <si>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</si>
  <si>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</si>
  <si>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</si>
  <si>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</si>
  <si>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</si>
  <si>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</si>
  <si>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</si>
  <si>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</si>
  <si>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</si>
  <si>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</si>
  <si>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</si>
  <si>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</si>
  <si>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</si>
  <si>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</si>
  <si>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</si>
  <si>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</si>
  <si>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</si>
  <si>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</si>
  <si>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</si>
  <si>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</si>
  <si>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</si>
  <si>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</si>
  <si>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</si>
  <si>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</si>
  <si>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</si>
  <si>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</si>
  <si>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</si>
  <si>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</si>
  <si>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</si>
  <si>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</si>
  <si>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</si>
  <si>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</si>
  <si>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</si>
  <si>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</si>
  <si>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</si>
  <si>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</si>
  <si>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</si>
  <si>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</si>
  <si>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</si>
  <si>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</si>
  <si>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</si>
  <si>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</si>
  <si>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</si>
  <si>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</si>
  <si>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</si>
  <si>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</si>
  <si>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</si>
  <si>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</si>
  <si>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</si>
  <si>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</si>
  <si>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</si>
  <si>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</si>
  <si>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</si>
  <si>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</si>
  <si>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</si>
  <si>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</si>
  <si>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</si>
  <si>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</si>
  <si>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</si>
  <si>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</si>
  <si>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</si>
  <si>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</si>
  <si>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</si>
  <si>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</si>
  <si>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</si>
  <si>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</si>
  <si>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</si>
  <si>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</si>
  <si>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</si>
  <si>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</si>
  <si>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</si>
  <si>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</si>
  <si>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</si>
  <si>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</si>
  <si>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</si>
  <si>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</si>
  <si>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</si>
  <si>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</si>
  <si>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</si>
  <si>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</si>
  <si>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</si>
  <si>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</si>
  <si>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</si>
  <si>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</si>
  <si>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</si>
  <si>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</si>
  <si>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</si>
  <si>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</si>
  <si>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</si>
  <si>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</si>
  <si>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</si>
  <si>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</si>
  <si>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</si>
  <si>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</si>
  <si>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</si>
  <si>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</si>
  <si>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</si>
  <si>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</si>
  <si>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</si>
  <si>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</si>
  <si>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</si>
  <si>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</si>
  <si>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</si>
  <si>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</si>
  <si>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</si>
  <si>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</si>
  <si>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</si>
  <si>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</si>
  <si>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</si>
  <si>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</si>
  <si>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</si>
  <si>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</si>
  <si>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</si>
  <si>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</si>
  <si>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</si>
  <si>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</si>
  <si>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</si>
  <si>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</si>
  <si>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</si>
  <si>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</si>
  <si>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</si>
  <si>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</si>
  <si>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</si>
  <si>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</si>
  <si>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</si>
  <si>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</si>
  <si>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</si>
  <si>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</si>
  <si>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</si>
  <si>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</si>
  <si>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</si>
  <si>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</si>
  <si>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</si>
  <si>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</si>
  <si>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</si>
  <si>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</si>
  <si>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</si>
  <si>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</si>
  <si>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</si>
  <si>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</si>
  <si>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</si>
  <si>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</si>
  <si>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</si>
  <si>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</si>
  <si>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</si>
  <si>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</si>
  <si>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</si>
  <si>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</si>
  <si>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</si>
  <si>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</si>
  <si>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</si>
  <si>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</si>
  <si>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</si>
  <si>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</si>
  <si>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</si>
  <si>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</si>
  <si>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</si>
  <si>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</si>
  <si>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</si>
  <si>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</si>
  <si>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</si>
  <si>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</si>
  <si>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</si>
  <si>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</si>
  <si>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</si>
  <si>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</si>
  <si>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</si>
  <si>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</si>
  <si>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</si>
  <si>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</si>
  <si>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</si>
  <si>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</si>
  <si>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</si>
  <si>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</si>
  <si>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</si>
  <si>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</si>
  <si>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</si>
  <si>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</si>
  <si>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</si>
  <si>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</si>
  <si>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</si>
  <si>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</si>
  <si>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</si>
  <si>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</si>
  <si>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</si>
  <si>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</si>
  <si>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</si>
  <si>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</si>
  <si>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</si>
  <si>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</si>
  <si>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</si>
  <si>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</si>
  <si>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</si>
  <si>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</si>
  <si>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</si>
  <si>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</si>
  <si>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</si>
  <si>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</si>
  <si>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</si>
  <si>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</si>
  <si>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</si>
  <si>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</si>
  <si>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</si>
  <si>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</si>
  <si>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</si>
  <si>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</si>
  <si>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</si>
  <si>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</si>
  <si>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</si>
  <si>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</si>
  <si>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</si>
  <si>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</si>
  <si>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</si>
  <si>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</si>
  <si>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</si>
  <si>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</si>
  <si>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</si>
  <si>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</si>
  <si>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</si>
  <si>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</si>
  <si>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</si>
  <si>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</si>
  <si>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</si>
  <si>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</si>
  <si>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</si>
  <si>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</si>
  <si>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</si>
  <si>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</si>
  <si>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</si>
  <si>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</si>
  <si>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</si>
  <si>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</si>
  <si>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</si>
  <si>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</si>
  <si>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</si>
  <si>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</si>
  <si>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</si>
  <si>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</si>
  <si>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</si>
  <si>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</si>
  <si>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</si>
  <si>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</si>
  <si>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</si>
  <si>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</si>
  <si>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</si>
  <si>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</si>
  <si>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</si>
  <si>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</si>
  <si>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</si>
  <si>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</si>
  <si>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</si>
  <si>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</si>
  <si>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</si>
  <si>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</si>
  <si>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</si>
  <si>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</si>
  <si>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</si>
  <si>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</si>
  <si>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</si>
  <si>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</si>
  <si>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</si>
  <si>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</si>
  <si>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</si>
  <si>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</si>
  <si>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</si>
  <si>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</si>
  <si>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</si>
  <si>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</si>
  <si>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</si>
  <si>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</si>
  <si>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</si>
  <si>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</si>
  <si>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</si>
  <si>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</si>
  <si>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</si>
  <si>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</si>
  <si>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</si>
  <si>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</si>
  <si>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</si>
  <si>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</si>
  <si>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</si>
  <si>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</si>
  <si>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</si>
  <si>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</si>
  <si>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</si>
  <si>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</si>
  <si>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</si>
  <si>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</si>
  <si>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</si>
  <si>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</si>
  <si>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</si>
  <si>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</si>
  <si>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</si>
  <si>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</si>
  <si>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</si>
  <si>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</si>
  <si>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</si>
  <si>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</si>
  <si>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</si>
  <si>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</si>
  <si>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</si>
  <si>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</si>
  <si>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</si>
  <si>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</si>
  <si>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</si>
  <si>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</si>
  <si>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</si>
  <si>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</si>
  <si>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</si>
  <si>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</si>
  <si>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</si>
  <si>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</si>
  <si>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</si>
  <si>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</si>
  <si>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</si>
  <si>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</si>
  <si>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</si>
  <si>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</si>
  <si>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</si>
  <si>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</si>
  <si>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</si>
  <si>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</si>
  <si>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</si>
  <si>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</si>
  <si>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</si>
  <si>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</si>
  <si>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</si>
  <si>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</si>
  <si>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</si>
  <si>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</si>
  <si>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</si>
  <si>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</si>
  <si>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</si>
  <si>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</si>
  <si>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</si>
  <si>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</si>
  <si>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</si>
  <si>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</si>
  <si>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</si>
  <si>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</si>
  <si>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</si>
  <si>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</si>
  <si>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</si>
  <si>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</si>
  <si>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</si>
  <si>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</si>
  <si>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</si>
  <si>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</si>
  <si>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</si>
  <si>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</si>
  <si>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</si>
  <si>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</si>
  <si>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</si>
  <si>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</si>
  <si>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</si>
  <si>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</si>
  <si>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</si>
  <si>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</si>
  <si>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</si>
  <si>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</si>
  <si>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</si>
  <si>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</si>
  <si>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</si>
  <si>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</si>
  <si>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</si>
  <si>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</si>
  <si>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</si>
  <si>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</si>
  <si>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</si>
  <si>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</si>
  <si>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</si>
  <si>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</si>
  <si>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</si>
  <si>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</si>
  <si>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</si>
  <si>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</si>
  <si>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</si>
  <si>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</si>
  <si>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</si>
  <si>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</si>
  <si>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</si>
  <si>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</si>
  <si>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</si>
  <si>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</si>
  <si>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</si>
  <si>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</si>
  <si>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</si>
  <si>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</si>
  <si>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</si>
  <si>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</si>
  <si>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</si>
  <si>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</si>
  <si>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</si>
  <si>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</si>
  <si>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</si>
  <si>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</si>
  <si>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</si>
  <si>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</si>
  <si>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</si>
  <si>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</si>
  <si>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</si>
  <si>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</si>
  <si>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</si>
  <si>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</si>
  <si>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</si>
  <si>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</si>
  <si>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</si>
  <si>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</si>
  <si>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</si>
  <si>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</si>
  <si>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</si>
  <si>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</si>
  <si>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</si>
  <si>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</si>
  <si>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</si>
  <si>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</si>
  <si>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</si>
  <si>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</si>
  <si>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</si>
  <si>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</si>
  <si>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</si>
  <si>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</si>
  <si>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</si>
  <si>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</si>
  <si>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</si>
  <si>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</si>
  <si>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</si>
  <si>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</si>
  <si>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</si>
  <si>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</si>
  <si>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</si>
  <si>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</si>
  <si>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</si>
  <si>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</si>
  <si>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</si>
  <si>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</si>
  <si>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</si>
  <si>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</si>
  <si>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</si>
  <si>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</si>
  <si>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</si>
  <si>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</si>
  <si>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</si>
  <si>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</si>
  <si>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</si>
  <si>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</si>
  <si>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</si>
  <si>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</si>
  <si>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</si>
  <si>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</si>
  <si>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</si>
  <si>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</si>
  <si>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</si>
  <si>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</si>
  <si>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</si>
  <si>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</si>
  <si>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</si>
  <si>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</si>
  <si>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</si>
  <si>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</si>
  <si>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</si>
  <si>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</si>
  <si>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</si>
  <si>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</si>
  <si>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</si>
  <si>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</si>
  <si>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</si>
  <si>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</si>
  <si>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</si>
  <si>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</si>
  <si>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</si>
  <si>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</si>
  <si>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</si>
  <si>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</si>
  <si>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</si>
  <si>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</si>
  <si>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</si>
  <si>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</si>
  <si>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</si>
  <si>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</si>
  <si>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</si>
  <si>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</si>
  <si>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</si>
  <si>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</si>
  <si>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</si>
  <si>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</si>
  <si>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</si>
  <si>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</si>
  <si>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</si>
  <si>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</si>
  <si>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</si>
  <si>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</si>
  <si>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</si>
  <si>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</si>
  <si>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</si>
  <si>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</si>
  <si>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</si>
  <si>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</si>
  <si>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</si>
  <si>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</si>
  <si>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</si>
  <si>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</si>
  <si>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</si>
  <si>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</si>
  <si>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</si>
  <si>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</si>
  <si>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</si>
  <si>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</si>
  <si>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</si>
  <si>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</si>
  <si>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</si>
  <si>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</si>
  <si>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</si>
  <si>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</si>
  <si>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</si>
  <si>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</si>
  <si>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</si>
  <si>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</si>
  <si>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</si>
  <si>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</si>
  <si>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</si>
  <si>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</si>
  <si>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</si>
  <si>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</si>
  <si>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</si>
  <si>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</si>
  <si>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</si>
  <si>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</si>
  <si>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</si>
  <si>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</si>
  <si>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</si>
  <si>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</si>
  <si>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</si>
  <si>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</si>
  <si>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</si>
  <si>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</si>
  <si>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</si>
  <si>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</si>
  <si>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</si>
  <si>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</si>
  <si>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</si>
  <si>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</si>
  <si>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</si>
  <si>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</si>
  <si>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</si>
  <si>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</si>
  <si>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</si>
  <si>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</si>
  <si>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</si>
  <si>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</si>
  <si>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</si>
  <si>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</si>
  <si>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</si>
  <si>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</si>
  <si>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</si>
  <si>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</si>
  <si>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</si>
  <si>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</si>
  <si>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</si>
  <si>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</si>
  <si>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</si>
  <si>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</si>
  <si>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</si>
  <si>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</si>
  <si>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</si>
  <si>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</si>
  <si>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</si>
  <si>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</si>
  <si>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</si>
  <si>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</si>
  <si>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</si>
  <si>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</si>
  <si>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</si>
  <si>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</si>
  <si>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</si>
  <si>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</si>
  <si>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</si>
  <si>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</si>
  <si>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</si>
  <si>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</si>
  <si>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</si>
  <si>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</si>
  <si>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</si>
  <si>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</si>
  <si>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</si>
  <si>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</si>
  <si>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</si>
  <si>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</si>
  <si>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</si>
  <si>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</si>
  <si>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</si>
  <si>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</si>
  <si>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</si>
  <si>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</si>
  <si>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</si>
  <si>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</si>
  <si>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</si>
  <si>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</si>
  <si>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</si>
  <si>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</si>
  <si>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</si>
  <si>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</si>
  <si>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</si>
  <si>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</si>
  <si>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</si>
  <si>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</si>
  <si>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</si>
  <si>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</si>
  <si>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</si>
  <si>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</si>
  <si>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</si>
  <si>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</si>
  <si>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</si>
  <si>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</si>
  <si>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</si>
  <si>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</si>
  <si>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</si>
  <si>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</si>
  <si>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</si>
  <si>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</si>
  <si>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</si>
  <si>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</si>
  <si>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</si>
  <si>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</si>
  <si>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</si>
  <si>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</si>
  <si>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</si>
  <si>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</si>
  <si>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</si>
  <si>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</si>
  <si>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</si>
  <si>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</si>
  <si>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</si>
  <si>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</si>
  <si>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</si>
  <si>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</si>
  <si>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</si>
  <si>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</si>
  <si>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</si>
  <si>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</si>
  <si>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</si>
  <si>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</si>
  <si>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</si>
  <si>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</si>
  <si>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</si>
  <si>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</si>
  <si>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</si>
  <si>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</si>
  <si>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</si>
  <si>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</si>
  <si>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</si>
  <si>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</si>
  <si>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</si>
  <si>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</si>
  <si>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</si>
  <si>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</si>
  <si>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</si>
  <si>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</si>
  <si>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</si>
  <si>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</si>
  <si>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</si>
  <si>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</si>
  <si>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</si>
  <si>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</si>
  <si>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</si>
  <si>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</si>
  <si>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</si>
  <si>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</si>
  <si>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</si>
  <si>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</si>
  <si>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</si>
  <si>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</si>
  <si>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</si>
  <si>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</si>
  <si>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</si>
  <si>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</si>
  <si>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</si>
  <si>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</si>
  <si>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</si>
  <si>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</si>
  <si>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</si>
  <si>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</si>
  <si>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</si>
  <si>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</si>
  <si>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</si>
  <si>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</si>
  <si>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</si>
  <si>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</si>
  <si>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</si>
  <si>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</si>
  <si>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</si>
  <si>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</si>
  <si>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</si>
  <si>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</si>
  <si>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</si>
  <si>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</si>
  <si>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</si>
  <si>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</si>
  <si>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</si>
  <si>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</si>
  <si>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</si>
  <si>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</si>
  <si>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</si>
  <si>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</si>
  <si>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</si>
  <si>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</si>
  <si>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</si>
  <si>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</si>
  <si>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</si>
  <si>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</si>
  <si>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</si>
  <si>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</si>
  <si>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</si>
  <si>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</si>
  <si>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</si>
  <si>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</si>
  <si>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</si>
  <si>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</si>
  <si>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</si>
  <si>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</si>
  <si>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</si>
  <si>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</si>
  <si>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</si>
  <si>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</si>
  <si>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</si>
  <si>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</si>
  <si>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</si>
  <si>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</si>
  <si>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</si>
  <si>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</si>
  <si>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</si>
  <si>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</si>
  <si>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</si>
  <si>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</si>
  <si>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</si>
  <si>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</si>
  <si>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</si>
  <si>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</si>
  <si>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</si>
  <si>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</si>
  <si>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</si>
  <si>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</si>
  <si>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</si>
  <si>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</si>
  <si>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</si>
  <si>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</si>
  <si>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</si>
  <si>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</si>
  <si>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</si>
  <si>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</si>
  <si>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</si>
  <si>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</si>
  <si>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</si>
  <si>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</si>
  <si>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</si>
  <si>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</si>
  <si>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</si>
  <si>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</si>
  <si>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</si>
  <si>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</si>
  <si>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</si>
  <si>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</si>
  <si>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</si>
  <si>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</si>
  <si>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</si>
  <si>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</si>
  <si>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</si>
  <si>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</si>
  <si>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</si>
  <si>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</si>
  <si>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</si>
  <si>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</si>
  <si>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</si>
  <si>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</si>
  <si>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</si>
  <si>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</si>
  <si>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</si>
  <si>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</si>
  <si>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</si>
  <si>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</si>
  <si>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</si>
  <si>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</si>
  <si>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</si>
  <si>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</si>
  <si>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</si>
  <si>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</si>
  <si>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</si>
  <si>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</si>
  <si>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</si>
  <si>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</si>
  <si>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</si>
  <si>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</si>
  <si>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</si>
  <si>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</si>
  <si>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</si>
  <si>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</si>
  <si>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</si>
  <si>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</si>
  <si>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</si>
  <si>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</si>
  <si>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</si>
  <si>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</si>
  <si>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</si>
  <si>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</si>
  <si>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</si>
  <si>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</si>
  <si>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</si>
  <si>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</si>
  <si>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</si>
  <si>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</si>
  <si>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</si>
  <si>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</si>
  <si>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</si>
  <si>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</si>
  <si>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</si>
  <si>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</si>
  <si>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</si>
  <si>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</si>
  <si>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</si>
  <si>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</si>
  <si>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</si>
  <si>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</si>
  <si>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</si>
  <si>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</si>
  <si>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</si>
  <si>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</si>
  <si>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</si>
  <si>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</si>
  <si>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</si>
  <si>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</si>
  <si>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</si>
  <si>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</si>
  <si>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</si>
  <si>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</si>
  <si>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</si>
  <si>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</si>
  <si>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</si>
  <si>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</si>
  <si>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</si>
  <si>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</si>
  <si>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</si>
  <si>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</si>
  <si>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</si>
  <si>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</si>
  <si>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</si>
  <si>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</si>
  <si>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</si>
  <si>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</si>
  <si>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</si>
  <si>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</si>
  <si>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</si>
  <si>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</si>
  <si>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</si>
  <si>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</si>
  <si>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</si>
  <si>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</si>
  <si>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</si>
  <si>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</si>
  <si>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</si>
  <si>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</si>
  <si>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</si>
  <si>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</si>
  <si>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</si>
  <si>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</si>
  <si>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</si>
  <si>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</si>
  <si>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</si>
  <si>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</si>
  <si>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</si>
  <si>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</si>
  <si>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</si>
  <si>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</si>
  <si>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</si>
  <si>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</si>
  <si>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</si>
  <si>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</si>
  <si>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</si>
  <si>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</si>
  <si>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</si>
  <si>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</si>
  <si>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</si>
  <si>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</si>
  <si>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</si>
  <si>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</si>
  <si>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</si>
  <si>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</si>
  <si>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</si>
  <si>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</si>
  <si>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</si>
  <si>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</si>
  <si>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</si>
  <si>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</si>
  <si>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</si>
  <si>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</si>
  <si>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</si>
  <si>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</si>
  <si>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</si>
  <si>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</si>
  <si>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</si>
  <si>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</si>
  <si>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</si>
  <si>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</si>
  <si>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</si>
  <si>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</si>
  <si>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</si>
  <si>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</si>
  <si>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</si>
  <si>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</si>
  <si>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</si>
  <si>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</si>
  <si>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</si>
  <si>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</si>
  <si>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</si>
  <si>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</si>
  <si>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</si>
  <si>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</si>
  <si>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</si>
  <si>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</si>
  <si>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</si>
  <si>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</si>
  <si>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</si>
  <si>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</si>
  <si>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</si>
  <si>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</si>
  <si>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</si>
  <si>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</si>
  <si>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</si>
  <si>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</si>
  <si>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</si>
  <si>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</si>
  <si>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</si>
  <si>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</si>
  <si>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</si>
  <si>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</si>
  <si>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</si>
  <si>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</si>
  <si>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</si>
  <si>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</si>
  <si>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</si>
  <si>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</si>
  <si>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</si>
  <si>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</si>
  <si>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</si>
  <si>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</si>
  <si>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</si>
  <si>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</si>
  <si>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</si>
  <si>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</si>
  <si>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</si>
  <si>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</si>
  <si>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</si>
  <si>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</si>
  <si>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</si>
  <si>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</si>
  <si>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</si>
  <si>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</si>
  <si>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</si>
  <si>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</si>
  <si>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</si>
  <si>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</si>
  <si>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</si>
  <si>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</si>
  <si>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</si>
  <si>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</si>
  <si>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</si>
  <si>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</si>
  <si>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</si>
  <si>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</si>
  <si>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</si>
  <si>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</si>
  <si>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</si>
  <si>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</si>
  <si>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</si>
  <si>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</si>
  <si>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</si>
  <si>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</si>
  <si>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</si>
  <si>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</si>
  <si>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</si>
  <si>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</si>
  <si>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</si>
  <si>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</si>
  <si>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</si>
  <si>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</si>
  <si>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</si>
  <si>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</si>
  <si>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</si>
  <si>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</si>
  <si>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</si>
  <si>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</si>
  <si>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</si>
  <si>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</si>
  <si>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</si>
  <si>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</si>
  <si>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</si>
  <si>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</si>
  <si>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</si>
  <si>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</si>
  <si>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</si>
  <si>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</si>
  <si>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</si>
  <si>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</si>
  <si>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</si>
  <si>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</si>
  <si>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</si>
  <si>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</si>
  <si>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</si>
  <si>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</si>
  <si>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</si>
  <si>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</si>
  <si>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</si>
  <si>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</si>
  <si>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</si>
  <si>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</si>
  <si>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</si>
  <si>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</si>
  <si>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</si>
  <si>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</si>
  <si>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</si>
  <si>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</si>
  <si>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</si>
  <si>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</si>
  <si>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</si>
  <si>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</si>
  <si>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</si>
  <si>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</si>
  <si>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</si>
  <si>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</si>
  <si>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</si>
  <si>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</si>
  <si>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</si>
  <si>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</si>
  <si>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</si>
  <si>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</si>
  <si>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</si>
  <si>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</si>
  <si>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</si>
  <si>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</si>
  <si>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</si>
  <si>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</si>
  <si>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</si>
  <si>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</si>
  <si>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</si>
  <si>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</si>
  <si>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</si>
  <si>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</si>
  <si>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</si>
  <si>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</si>
  <si>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</si>
  <si>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</si>
  <si>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</si>
  <si>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</si>
  <si>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</si>
  <si>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</si>
  <si>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</si>
  <si>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</si>
  <si>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</si>
  <si>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</si>
  <si>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</si>
  <si>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</si>
  <si>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</si>
  <si>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</si>
  <si>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</si>
  <si>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</si>
  <si>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</si>
  <si>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</si>
  <si>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</si>
  <si>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</si>
  <si>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</si>
  <si>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</si>
  <si>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</si>
  <si>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</si>
  <si>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</si>
  <si>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</si>
  <si>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</si>
  <si>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</si>
  <si>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</si>
  <si>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</si>
  <si>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</si>
  <si>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</si>
  <si>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</si>
  <si>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</si>
  <si>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</si>
  <si>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</si>
  <si>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</si>
  <si>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</si>
  <si>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</si>
  <si>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</si>
  <si>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</si>
  <si>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</si>
  <si>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</si>
  <si>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</si>
  <si>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</si>
  <si>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</si>
  <si>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</si>
  <si>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</si>
  <si>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</si>
  <si>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</si>
  <si>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</si>
  <si>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</si>
  <si>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</si>
  <si>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</si>
  <si>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</si>
  <si>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</si>
  <si>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</si>
  <si>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</si>
  <si>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</si>
  <si>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</si>
  <si>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</si>
  <si>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</si>
  <si>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</si>
  <si>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</si>
  <si>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</si>
  <si>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</si>
  <si>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</si>
  <si>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</si>
  <si>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</si>
  <si>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</si>
  <si>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</si>
  <si>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</si>
  <si>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</si>
  <si>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</si>
  <si>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</si>
  <si>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</si>
  <si>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</si>
  <si>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</si>
  <si>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</si>
  <si>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</si>
  <si>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</si>
  <si>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</si>
  <si>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</si>
  <si>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</si>
  <si>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</si>
  <si>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</si>
  <si>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</si>
  <si>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</si>
  <si>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</si>
  <si>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</si>
  <si>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</si>
  <si>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</si>
  <si>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</si>
  <si>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</si>
  <si>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</si>
  <si>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</si>
  <si>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</si>
  <si>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</si>
  <si>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</si>
  <si>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</si>
  <si>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</si>
  <si>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</si>
  <si>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</si>
  <si>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</si>
  <si>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</si>
  <si>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</si>
  <si>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</si>
  <si>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</si>
  <si>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</si>
  <si>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</si>
  <si>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</si>
  <si>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</si>
  <si>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</si>
  <si>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</si>
  <si>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</si>
  <si>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</si>
  <si>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</si>
  <si>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</si>
  <si>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</si>
  <si>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</si>
  <si>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</si>
  <si>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</si>
  <si>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</si>
  <si>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</si>
  <si>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</si>
  <si>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</si>
  <si>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</si>
  <si>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</si>
  <si>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</si>
  <si>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</si>
  <si>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</si>
  <si>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</si>
  <si>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</si>
  <si>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</si>
  <si>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</si>
  <si>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</si>
  <si>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</si>
  <si>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</si>
  <si>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</si>
  <si>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</si>
  <si>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</si>
  <si>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</si>
  <si>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</si>
  <si>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</si>
  <si>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</si>
  <si>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</si>
  <si>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</si>
  <si>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</si>
  <si>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</si>
  <si>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</si>
  <si>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</si>
  <si>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</si>
  <si>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</si>
  <si>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</si>
  <si>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</si>
  <si>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</si>
  <si>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</si>
  <si>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</si>
  <si>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</si>
  <si>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</si>
  <si>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</si>
  <si>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</si>
  <si>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</si>
  <si>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</si>
  <si>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</si>
  <si>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</si>
  <si>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</si>
  <si>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</si>
  <si>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</si>
  <si>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</si>
  <si>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</si>
  <si>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</si>
  <si>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</si>
  <si>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</si>
  <si>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</si>
  <si>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</si>
  <si>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</si>
  <si>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</si>
  <si>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</si>
  <si>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</si>
  <si>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</si>
  <si>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</si>
  <si>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</si>
  <si>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</si>
  <si>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</si>
  <si>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</si>
  <si>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</si>
  <si>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</si>
  <si>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</si>
  <si>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</si>
  <si>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</si>
  <si>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</si>
  <si>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</si>
  <si>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</si>
  <si>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</si>
  <si>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</si>
  <si>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</si>
  <si>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</si>
  <si>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</si>
  <si>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</si>
  <si>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</si>
  <si>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</si>
  <si>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</si>
  <si>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</si>
  <si>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</si>
  <si>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</si>
  <si>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</si>
  <si>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</si>
  <si>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</si>
  <si>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</si>
  <si>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</si>
  <si>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</si>
  <si>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</si>
  <si>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</si>
  <si>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</si>
  <si>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</si>
  <si>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</si>
  <si>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</si>
  <si>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</si>
  <si>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</si>
  <si>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</si>
  <si>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</si>
  <si>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</si>
  <si>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</si>
  <si>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</si>
  <si>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</si>
  <si>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</si>
  <si>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</si>
  <si>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</si>
  <si>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</si>
  <si>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</si>
  <si>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</si>
  <si>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</si>
  <si>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</si>
  <si>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</si>
  <si>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</si>
  <si>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</si>
  <si>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</si>
  <si>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</si>
  <si>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</si>
  <si>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</si>
  <si>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</si>
  <si>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</si>
  <si>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</si>
  <si>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</si>
  <si>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</si>
  <si>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</si>
  <si>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</si>
  <si>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</si>
  <si>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</si>
  <si>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</si>
  <si>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</si>
  <si>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</si>
  <si>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</si>
  <si>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</si>
  <si>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</si>
  <si>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</si>
  <si>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</si>
  <si>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</si>
  <si>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</si>
  <si>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</si>
  <si>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</si>
  <si>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</si>
  <si>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</si>
  <si>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</si>
  <si>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</si>
  <si>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</si>
  <si>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</si>
  <si>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</si>
  <si>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</si>
  <si>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</si>
  <si>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</si>
  <si>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</si>
  <si>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</si>
  <si>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</si>
  <si>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</si>
  <si>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</si>
  <si>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</si>
  <si>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</si>
  <si>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</si>
  <si>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</si>
  <si>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</si>
  <si>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</si>
  <si>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</si>
  <si>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</si>
  <si>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</si>
  <si>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</si>
  <si>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</si>
  <si>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</si>
  <si>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</si>
  <si>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</si>
  <si>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</si>
  <si>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</si>
  <si>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</si>
  <si>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</si>
  <si>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</si>
  <si>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</si>
  <si>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</si>
  <si>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</si>
  <si>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</si>
  <si>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</si>
  <si>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</si>
  <si>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</si>
  <si>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</si>
  <si>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</si>
  <si>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</si>
  <si>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</si>
  <si>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</si>
  <si>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</si>
  <si>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</si>
  <si>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</si>
  <si>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</si>
  <si>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</si>
  <si>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</si>
  <si>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</si>
  <si>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</si>
  <si>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</si>
  <si>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</si>
  <si>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</si>
  <si>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</si>
  <si>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</si>
  <si>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</si>
  <si>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</si>
  <si>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</si>
  <si>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</si>
  <si>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</si>
  <si>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</si>
  <si>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</si>
  <si>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</si>
  <si>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</si>
  <si>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</si>
  <si>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</si>
  <si>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</si>
  <si>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</si>
  <si>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</si>
  <si>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</si>
  <si>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</si>
  <si>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</si>
  <si>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</si>
  <si>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</si>
  <si>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</si>
  <si>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</si>
  <si>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</si>
  <si>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</si>
  <si>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</si>
  <si>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</si>
  <si>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</si>
  <si>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</si>
  <si>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</si>
  <si>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</si>
  <si>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</si>
  <si>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</si>
  <si>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</si>
  <si>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</si>
  <si>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</si>
  <si>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</si>
  <si>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</si>
  <si>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</si>
  <si>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</si>
  <si>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</si>
  <si>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</si>
  <si>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</si>
  <si>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</si>
  <si>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</si>
  <si>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</si>
  <si>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</si>
  <si>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</si>
  <si>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</si>
  <si>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</si>
  <si>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</si>
  <si>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</si>
  <si>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</si>
  <si>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</si>
  <si>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</si>
  <si>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</si>
  <si>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</si>
  <si>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</si>
  <si>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</si>
  <si>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</si>
  <si>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</si>
  <si>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</si>
  <si>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</si>
  <si>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</si>
  <si>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</si>
  <si>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</si>
  <si>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</si>
  <si>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</si>
  <si>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</si>
  <si>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</si>
  <si>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</si>
  <si>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</si>
  <si>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</si>
  <si>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</si>
  <si>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</si>
  <si>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</si>
  <si>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</si>
  <si>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</si>
  <si>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</si>
  <si>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</si>
  <si>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</si>
  <si>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</si>
  <si>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</si>
  <si>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</si>
  <si>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</si>
  <si>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</si>
  <si>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</si>
  <si>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</si>
  <si>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</si>
  <si>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</si>
  <si>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</si>
  <si>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</si>
  <si>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</si>
  <si>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</si>
  <si>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</si>
  <si>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</si>
  <si>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</si>
  <si>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</si>
  <si>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</si>
  <si>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</si>
  <si>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</si>
  <si>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</si>
  <si>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</si>
  <si>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</si>
  <si>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</si>
  <si>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</si>
  <si>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</si>
  <si>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</si>
  <si>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</si>
  <si>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</si>
  <si>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</si>
  <si>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</si>
  <si>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</si>
  <si>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</si>
  <si>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</si>
  <si>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</si>
  <si>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</si>
  <si>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</si>
  <si>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</si>
  <si>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</si>
  <si>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</si>
  <si>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</si>
  <si>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</si>
  <si>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</si>
  <si>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</si>
  <si>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</si>
  <si>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</si>
  <si>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</si>
  <si>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</si>
  <si>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</si>
  <si>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</si>
  <si>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</si>
  <si>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</si>
  <si>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</si>
  <si>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</si>
  <si>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</si>
  <si>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</si>
  <si>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</si>
  <si>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</si>
  <si>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</si>
  <si>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</si>
  <si>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</si>
  <si>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</si>
  <si>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</si>
  <si>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</si>
  <si>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</si>
  <si>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</si>
  <si>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</si>
  <si>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</si>
  <si>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</si>
  <si>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</si>
  <si>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</si>
  <si>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</si>
  <si>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</si>
  <si>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</si>
  <si>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</si>
  <si>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</si>
  <si>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</si>
  <si>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</si>
  <si>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</si>
  <si>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</si>
  <si>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</si>
  <si>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</si>
  <si>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</si>
  <si>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</si>
  <si>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</si>
  <si>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</si>
  <si>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</si>
  <si>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</si>
  <si>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</si>
  <si>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</si>
  <si>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</si>
  <si>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</si>
  <si>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</si>
  <si>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</si>
  <si>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</si>
  <si>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</si>
  <si>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</si>
  <si>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</si>
  <si>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</si>
  <si>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</si>
  <si>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</si>
  <si>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</si>
  <si>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</si>
  <si>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</si>
  <si>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</si>
  <si>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</si>
  <si>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</si>
  <si>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</si>
  <si>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</si>
  <si>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</si>
  <si>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</si>
  <si>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</si>
  <si>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</si>
  <si>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</si>
  <si>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</si>
  <si>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</si>
  <si>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</si>
  <si>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</si>
  <si>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</si>
  <si>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</si>
  <si>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</si>
  <si>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</si>
  <si>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</si>
  <si>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</si>
  <si>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</si>
  <si>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</si>
  <si>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</si>
  <si>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</si>
  <si>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</si>
  <si>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</si>
  <si>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</si>
  <si>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</si>
  <si>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</si>
  <si>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</si>
  <si>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</si>
  <si>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</si>
  <si>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</si>
  <si>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</si>
  <si>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</si>
  <si>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</si>
  <si>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</si>
  <si>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</si>
  <si>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</si>
  <si>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</si>
  <si>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</si>
  <si>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</si>
  <si>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</si>
  <si>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</si>
  <si>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</si>
  <si>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</si>
  <si>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</si>
  <si>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</si>
  <si>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</si>
  <si>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</si>
  <si>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</si>
  <si>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</si>
  <si>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</si>
  <si>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</si>
  <si>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</si>
  <si>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</si>
  <si>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</si>
  <si>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</si>
  <si>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</si>
  <si>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</si>
  <si>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</si>
  <si>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</si>
  <si>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</si>
  <si>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</si>
  <si>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</si>
  <si>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</si>
  <si>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</si>
  <si>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</si>
  <si>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</si>
  <si>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</si>
  <si>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</si>
  <si>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</si>
  <si>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</si>
  <si>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</si>
  <si>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</si>
  <si>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</si>
  <si>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</si>
  <si>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</si>
  <si>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</si>
  <si>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</si>
  <si>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</si>
  <si>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</si>
  <si>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</si>
  <si>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</si>
  <si>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</si>
  <si>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</si>
  <si>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</si>
  <si>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</si>
  <si>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</si>
  <si>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</si>
  <si>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</si>
  <si>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</si>
  <si>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</si>
  <si>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</si>
  <si>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</si>
  <si>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</si>
  <si>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</si>
  <si>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</si>
  <si>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</si>
  <si>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</si>
  <si>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</si>
  <si>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</si>
  <si>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</si>
  <si>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</si>
  <si>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</si>
  <si>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</si>
  <si>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</si>
  <si>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</si>
  <si>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</si>
  <si>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</si>
  <si>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</si>
  <si>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</si>
  <si>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</si>
  <si>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</si>
  <si>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</si>
  <si>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</si>
  <si>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</si>
  <si>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</si>
  <si>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</si>
  <si>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</si>
  <si>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</si>
  <si>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</si>
  <si>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</si>
  <si>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</si>
  <si>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</si>
  <si>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</si>
  <si>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</si>
  <si>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</si>
  <si>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</si>
  <si>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</si>
  <si>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</si>
  <si>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</si>
  <si>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</si>
  <si>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</si>
  <si>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</si>
  <si>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</si>
  <si>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</si>
  <si>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</si>
  <si>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</si>
  <si>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</si>
  <si>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</si>
  <si>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</si>
  <si>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</si>
  <si>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</si>
  <si>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</si>
  <si>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</si>
  <si>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</si>
  <si>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</si>
  <si>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</si>
  <si>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</si>
  <si>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</si>
  <si>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</si>
  <si>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</si>
  <si>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</si>
  <si>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</si>
  <si>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</si>
  <si>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</si>
  <si>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</si>
  <si>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</si>
  <si>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</si>
  <si>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</si>
  <si>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</si>
  <si>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</si>
  <si>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</si>
  <si>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</si>
  <si>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</si>
  <si>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</si>
  <si>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</si>
  <si>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</si>
  <si>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</si>
  <si>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</si>
  <si>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</si>
  <si>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</si>
  <si>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</si>
  <si>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</si>
  <si>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</si>
  <si>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</si>
  <si>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</si>
  <si>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</si>
  <si>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</si>
  <si>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</si>
  <si>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</si>
  <si>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</si>
  <si>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</si>
  <si>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</si>
  <si>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</si>
  <si>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</si>
  <si>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</si>
  <si>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</si>
  <si>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</si>
  <si>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</si>
  <si>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</si>
  <si>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</si>
  <si>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</si>
  <si>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</si>
  <si>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</si>
  <si>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</si>
  <si>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</si>
  <si>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</si>
  <si>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</si>
  <si>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</si>
  <si>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</si>
  <si>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</si>
  <si>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</si>
  <si>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</si>
  <si>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</si>
  <si>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</si>
  <si>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</si>
  <si>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</si>
  <si>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</si>
  <si>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</si>
  <si>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</si>
  <si>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</si>
  <si>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</si>
  <si>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</si>
  <si>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</si>
  <si>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</si>
  <si>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</si>
  <si>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</si>
  <si>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</si>
  <si>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</si>
  <si>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</si>
  <si>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</si>
  <si>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</si>
  <si>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</si>
  <si>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</si>
  <si>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</si>
  <si>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</si>
  <si>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</si>
  <si>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</si>
  <si>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</si>
  <si>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</si>
  <si>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</si>
  <si>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</si>
  <si>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</si>
  <si>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</si>
  <si>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</si>
  <si>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</si>
  <si>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</si>
  <si>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</si>
  <si>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</si>
  <si>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</si>
  <si>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</si>
  <si>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</si>
  <si>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</si>
  <si>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</si>
  <si>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</si>
  <si>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</si>
  <si>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</si>
  <si>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</si>
  <si>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</si>
  <si>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</si>
  <si>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</si>
  <si>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</si>
  <si>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</si>
  <si>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</si>
  <si>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</si>
  <si>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</si>
  <si>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</si>
  <si>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</si>
  <si>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</si>
  <si>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</si>
  <si>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</si>
  <si>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</si>
  <si>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</si>
  <si>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</si>
  <si>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</si>
  <si>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</si>
  <si>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</si>
  <si>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</si>
  <si>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</si>
  <si>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</si>
  <si>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</si>
  <si>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</si>
  <si>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</si>
  <si>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</si>
  <si>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</si>
  <si>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</si>
  <si>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</si>
  <si>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</si>
  <si>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</si>
  <si>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</si>
  <si>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</si>
  <si>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</si>
  <si>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</si>
  <si>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</si>
  <si>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</si>
  <si>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</si>
  <si>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</si>
  <si>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</si>
  <si>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</si>
  <si>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</si>
  <si>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</si>
  <si>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</si>
  <si>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</si>
  <si>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</si>
  <si>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</si>
  <si>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</si>
  <si>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</si>
  <si>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</si>
  <si>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</si>
  <si>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</si>
  <si>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</si>
  <si>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</si>
  <si>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</si>
  <si>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</si>
  <si>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</si>
  <si>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</si>
  <si>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</si>
  <si>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</si>
  <si>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</si>
  <si>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</si>
  <si>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</si>
  <si>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</si>
  <si>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</si>
  <si>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</si>
  <si>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</si>
  <si>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</si>
  <si>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</si>
  <si>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</si>
  <si>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</si>
  <si>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</si>
  <si>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</si>
  <si>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</si>
  <si>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</si>
  <si>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</si>
  <si>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</si>
  <si>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</si>
  <si>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</si>
  <si>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</si>
  <si>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</si>
  <si>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</si>
  <si>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</si>
  <si>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</si>
  <si>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</si>
  <si>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</si>
  <si>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</si>
  <si>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</si>
  <si>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</si>
  <si>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</si>
  <si>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</si>
  <si>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</si>
  <si>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</si>
  <si>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</si>
  <si>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</si>
  <si>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</si>
  <si>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</si>
  <si>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</si>
  <si>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</si>
  <si>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</si>
  <si>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</si>
  <si>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</si>
  <si>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</si>
  <si>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</si>
  <si>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</si>
  <si>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</si>
  <si>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</si>
  <si>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</si>
  <si>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</si>
  <si>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</si>
  <si>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</si>
  <si>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</si>
  <si>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</si>
  <si>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</si>
  <si>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</si>
  <si>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</si>
  <si>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</si>
  <si>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</si>
  <si>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</si>
  <si>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</si>
  <si>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</si>
  <si>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</si>
  <si>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</si>
  <si>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</si>
  <si>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</si>
  <si>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</si>
  <si>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</si>
  <si>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</si>
  <si>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</si>
  <si>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</si>
  <si>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</si>
  <si>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</si>
  <si>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</si>
  <si>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</si>
  <si>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</si>
  <si>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</si>
  <si>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</si>
  <si>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</si>
  <si>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</si>
  <si>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</si>
  <si>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</si>
  <si>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</si>
  <si>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</si>
  <si>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</si>
  <si>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</si>
  <si>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</si>
  <si>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</si>
  <si>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</si>
  <si>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</si>
  <si>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</si>
  <si>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</si>
  <si>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</si>
  <si>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</si>
  <si>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</si>
  <si>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</si>
  <si>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</si>
  <si>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</si>
  <si>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</si>
  <si>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</si>
  <si>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</si>
  <si>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</si>
  <si>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</si>
  <si>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</si>
  <si>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</si>
  <si>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</si>
  <si>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</si>
  <si>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</si>
  <si>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</si>
  <si>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</si>
  <si>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</si>
  <si>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</si>
  <si>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</si>
  <si>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</si>
  <si>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</si>
  <si>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</si>
  <si>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</si>
  <si>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</si>
  <si>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</si>
  <si>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</si>
  <si>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</si>
  <si>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</si>
  <si>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</si>
  <si>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</si>
  <si>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</si>
  <si>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</si>
  <si>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</si>
  <si>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</si>
  <si>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</si>
  <si>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</si>
  <si>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</si>
  <si>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</si>
  <si>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</si>
  <si>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</si>
  <si>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</si>
  <si>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</si>
  <si>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</si>
  <si>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</si>
  <si>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</si>
  <si>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</si>
  <si>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</si>
  <si>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</si>
  <si>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</si>
  <si>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</si>
  <si>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</si>
  <si>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</si>
  <si>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</si>
  <si>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</si>
  <si>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</si>
  <si>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</si>
  <si>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</si>
  <si>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</si>
  <si>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</si>
  <si>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</si>
  <si>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</si>
  <si>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</si>
  <si>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</si>
  <si>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</si>
  <si>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</si>
  <si>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</si>
  <si>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</si>
  <si>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</si>
  <si>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</si>
  <si>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</si>
  <si>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</si>
  <si>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</si>
  <si>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</si>
  <si>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</si>
  <si>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</si>
  <si>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</si>
  <si>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</si>
  <si>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</si>
  <si>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</si>
  <si>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</si>
  <si>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</si>
  <si>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</si>
  <si>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</si>
  <si>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</si>
  <si>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</si>
  <si>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</si>
  <si>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</si>
  <si>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</si>
  <si>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</si>
  <si>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</si>
  <si>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</si>
  <si>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</si>
  <si>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</si>
  <si>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</si>
  <si>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</si>
  <si>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</si>
  <si>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</si>
  <si>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</si>
  <si>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</si>
  <si>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</si>
  <si>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</si>
  <si>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</si>
  <si>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</si>
  <si>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</si>
  <si>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</si>
  <si>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</si>
  <si>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</si>
  <si>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</si>
  <si>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</si>
  <si>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</si>
  <si>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</si>
  <si>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</si>
  <si>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</si>
  <si>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</si>
  <si>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</si>
  <si>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</si>
  <si>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</si>
  <si>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</si>
  <si>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</si>
  <si>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</si>
  <si>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</si>
  <si>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</si>
  <si>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</si>
  <si>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</si>
  <si>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</si>
  <si>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</si>
  <si>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</si>
  <si>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</si>
  <si>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</si>
  <si>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</si>
  <si>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</si>
  <si>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</si>
  <si>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</si>
  <si>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</si>
  <si>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</si>
  <si>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</si>
  <si>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</si>
  <si>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</si>
  <si>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</si>
  <si>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</si>
  <si>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</si>
  <si>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</si>
  <si>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</si>
  <si>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</si>
  <si>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</si>
  <si>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</si>
  <si>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</si>
  <si>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</si>
  <si>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</si>
  <si>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</si>
  <si>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</si>
  <si>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</si>
  <si>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</si>
  <si>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</si>
  <si>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</si>
  <si>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</si>
  <si>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</si>
  <si>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</si>
  <si>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</si>
  <si>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</si>
  <si>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</si>
  <si>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</si>
  <si>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</si>
  <si>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</si>
  <si>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</si>
  <si>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</si>
  <si>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</si>
  <si>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</si>
  <si>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</si>
  <si>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</si>
  <si>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</si>
  <si>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</si>
  <si>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</si>
  <si>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</si>
  <si>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</si>
  <si>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</si>
  <si>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</si>
  <si>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</si>
  <si>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</si>
  <si>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</si>
  <si>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</si>
  <si>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</si>
  <si>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</si>
  <si>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</si>
  <si>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</si>
  <si>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</si>
  <si>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</si>
  <si>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</si>
  <si>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</si>
  <si>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</si>
  <si>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</si>
  <si>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</si>
  <si>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</si>
  <si>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</si>
  <si>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</si>
  <si>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</si>
  <si>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</si>
  <si>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</si>
  <si>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</si>
  <si>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</si>
  <si>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</si>
  <si>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</si>
  <si>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</si>
  <si>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</si>
  <si>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</si>
  <si>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</si>
  <si>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</si>
  <si>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</si>
  <si>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</si>
  <si>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</si>
  <si>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</si>
  <si>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</si>
  <si>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</si>
  <si>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</si>
  <si>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</si>
  <si>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</si>
  <si>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</si>
  <si>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</si>
  <si>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</si>
  <si>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</si>
  <si>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</si>
  <si>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</si>
  <si>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</si>
  <si>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</si>
  <si>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</si>
  <si>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</si>
  <si>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</si>
  <si>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</si>
  <si>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</si>
  <si>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</si>
  <si>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</si>
  <si>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</si>
  <si>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</si>
  <si>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</si>
  <si>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</si>
  <si>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</si>
  <si>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</si>
  <si>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</si>
  <si>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</si>
  <si>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</si>
  <si>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</si>
  <si>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</si>
  <si>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</si>
  <si>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</si>
  <si>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</si>
  <si>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</si>
  <si>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</si>
  <si>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</si>
  <si>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</si>
  <si>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</si>
  <si>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</si>
  <si>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</si>
  <si>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</si>
  <si>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</si>
  <si>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</si>
  <si>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</si>
  <si>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</si>
  <si>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</si>
  <si>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</si>
  <si>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</si>
  <si>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</si>
  <si>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</si>
  <si>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</si>
  <si>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</si>
  <si>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</si>
  <si>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</si>
  <si>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</si>
  <si>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</si>
  <si>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</si>
  <si>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</si>
  <si>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</si>
  <si>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</si>
  <si>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</si>
  <si>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</si>
  <si>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</si>
  <si>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</si>
  <si>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</si>
  <si>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</si>
  <si>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</si>
  <si>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</si>
  <si>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</si>
  <si>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</si>
  <si>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</si>
  <si>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</si>
  <si>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</si>
  <si>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</si>
  <si>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</si>
  <si>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</si>
  <si>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</si>
  <si>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</si>
  <si>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</si>
  <si>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</si>
  <si>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</si>
  <si>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</si>
  <si>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</si>
  <si>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</si>
  <si>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</si>
  <si>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</si>
  <si>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</si>
  <si>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</si>
  <si>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</si>
  <si>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</si>
  <si>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</si>
  <si>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</si>
  <si>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</si>
  <si>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</si>
  <si>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</si>
  <si>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</si>
  <si>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</si>
  <si>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</si>
  <si>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</si>
  <si>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</si>
  <si>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</si>
  <si>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</si>
  <si>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</si>
  <si>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</si>
  <si>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</si>
  <si>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</si>
  <si>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</si>
  <si>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</si>
  <si>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</si>
  <si>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</si>
  <si>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</si>
  <si>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</si>
  <si>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</si>
  <si>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</si>
  <si>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</si>
  <si>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</si>
  <si>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</si>
  <si>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</si>
  <si>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</si>
  <si>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</si>
  <si>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</si>
  <si>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</si>
  <si>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</si>
  <si>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</si>
  <si>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</si>
  <si>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</si>
  <si>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</si>
  <si>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</si>
  <si>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</si>
  <si>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</si>
  <si>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</si>
  <si>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</si>
  <si>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</si>
  <si>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</si>
  <si>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</si>
  <si>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</si>
  <si>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</si>
  <si>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</si>
  <si>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</si>
  <si>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</si>
  <si>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</si>
  <si>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</si>
  <si>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</si>
  <si>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</si>
  <si>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</si>
  <si>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</si>
  <si>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</si>
  <si>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</si>
  <si>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</si>
  <si>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</si>
  <si>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</si>
  <si>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</si>
  <si>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</si>
  <si>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</si>
  <si>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</si>
  <si>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</si>
  <si>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</si>
  <si>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</si>
  <si>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</si>
  <si>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</si>
  <si>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</si>
  <si>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</si>
  <si>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</si>
  <si>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</si>
  <si>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</si>
  <si>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</si>
  <si>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</si>
  <si>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</si>
  <si>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</si>
  <si>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</si>
  <si>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</si>
  <si>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</si>
  <si>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</si>
  <si>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</si>
  <si>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</si>
  <si>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</si>
  <si>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</si>
  <si>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</si>
  <si>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</si>
  <si>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</si>
  <si>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</si>
  <si>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</si>
  <si>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</si>
  <si>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</si>
  <si>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</si>
  <si>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</si>
  <si>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</si>
  <si>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</si>
  <si>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</si>
  <si>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</si>
  <si>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</si>
  <si>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</si>
  <si>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</si>
  <si>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</si>
  <si>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</si>
  <si>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</si>
  <si>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</si>
  <si>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</si>
  <si>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</si>
  <si>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</si>
  <si>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</si>
  <si>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</si>
  <si>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</si>
  <si>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</si>
  <si>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</si>
  <si>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</si>
  <si>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</si>
  <si>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</si>
  <si>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</si>
  <si>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</si>
  <si>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</si>
  <si>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</si>
  <si>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</si>
  <si>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</si>
  <si>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</si>
  <si>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</si>
  <si>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</si>
  <si>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</si>
  <si>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</si>
  <si>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</si>
  <si>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</si>
  <si>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</si>
  <si>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</si>
  <si>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</si>
  <si>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</si>
  <si>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</si>
  <si>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</si>
  <si>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</si>
  <si>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</si>
  <si>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</si>
  <si>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</si>
  <si>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</si>
  <si>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</si>
  <si>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</si>
  <si>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</si>
  <si>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</si>
  <si>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</si>
  <si>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</si>
  <si>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</si>
  <si>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</si>
  <si>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</si>
  <si>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</si>
  <si>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</si>
  <si>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</si>
  <si>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</si>
  <si>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</si>
  <si>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</si>
  <si>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</si>
  <si>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</si>
  <si>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</si>
  <si>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</si>
  <si>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</si>
  <si>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</si>
  <si>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</si>
  <si>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</si>
  <si>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</si>
  <si>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</si>
  <si>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</si>
  <si>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</si>
  <si>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</si>
  <si>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</si>
  <si>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</si>
  <si>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</si>
  <si>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</si>
  <si>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</si>
  <si>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</si>
  <si>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</si>
  <si>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</si>
  <si>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</si>
  <si>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</si>
  <si>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</si>
  <si>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</si>
  <si>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</si>
  <si>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</si>
  <si>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</si>
  <si>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</si>
  <si>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</si>
  <si>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</si>
  <si>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</si>
  <si>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</si>
  <si>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</si>
  <si>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</si>
  <si>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</si>
  <si>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</si>
  <si>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</si>
  <si>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</si>
  <si>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</si>
  <si>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</si>
  <si>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</si>
  <si>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</si>
  <si>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</si>
  <si>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</si>
  <si>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</si>
  <si>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</si>
  <si>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</si>
  <si>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</si>
  <si>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</si>
  <si>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</si>
  <si>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</si>
  <si>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</si>
  <si>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</si>
  <si>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</si>
  <si>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</si>
  <si>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</si>
  <si>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</si>
  <si>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</si>
  <si>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</si>
  <si>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</si>
  <si>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</si>
  <si>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</si>
  <si>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</si>
  <si>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</si>
  <si>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</si>
  <si>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</si>
  <si>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</si>
  <si>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</si>
  <si>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</si>
  <si>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</si>
  <si>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</si>
  <si>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</si>
  <si>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</si>
  <si>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</si>
  <si>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</si>
  <si>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</si>
  <si>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</si>
  <si>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</si>
  <si>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</si>
  <si>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</si>
  <si>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</si>
  <si>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</si>
  <si>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</si>
  <si>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</si>
  <si>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</si>
  <si>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</si>
  <si>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</si>
  <si>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</si>
  <si>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</si>
  <si>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</si>
  <si>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</si>
  <si>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</si>
  <si>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</si>
  <si>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</si>
  <si>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</si>
  <si>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</si>
  <si>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</si>
  <si>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</si>
  <si>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</si>
  <si>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</si>
  <si>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</si>
  <si>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</si>
  <si>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</si>
  <si>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</si>
  <si>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</si>
  <si>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</si>
  <si>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</si>
  <si>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</si>
  <si>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</si>
  <si>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</si>
  <si>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</si>
  <si>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</si>
  <si>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</si>
  <si>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</si>
  <si>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</si>
  <si>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</si>
  <si>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</si>
  <si>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</si>
  <si>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</si>
  <si>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</si>
  <si>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</si>
  <si>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</si>
  <si>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</si>
  <si>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</si>
  <si>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</si>
  <si>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</si>
  <si>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</si>
  <si>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</si>
  <si>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</si>
  <si>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</si>
  <si>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</si>
  <si>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</si>
  <si>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</si>
  <si>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</si>
  <si>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</si>
  <si>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</si>
  <si>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</si>
  <si>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</si>
  <si>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</si>
  <si>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</si>
  <si>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</si>
  <si>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</si>
  <si>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</si>
  <si>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</si>
  <si>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</si>
  <si>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</si>
  <si>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</si>
  <si>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</si>
  <si>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</si>
  <si>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</si>
  <si>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</si>
  <si>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</si>
  <si>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</si>
  <si>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</si>
  <si>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</si>
  <si>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</si>
  <si>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</si>
  <si>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</si>
  <si>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</si>
  <si>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</si>
  <si>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</si>
  <si>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</si>
  <si>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</si>
  <si>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</si>
  <si>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</si>
  <si>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</si>
  <si>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</si>
  <si>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</si>
  <si>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</si>
  <si>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</si>
  <si>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</si>
  <si>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</si>
  <si>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</si>
  <si>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</si>
  <si>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</si>
  <si>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</si>
  <si>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</si>
  <si>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</si>
  <si>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</si>
  <si>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</si>
  <si>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</si>
  <si>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</si>
  <si>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</si>
  <si>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</si>
  <si>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</si>
  <si>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</si>
  <si>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</si>
  <si>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</si>
  <si>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</si>
  <si>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</si>
  <si>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</si>
  <si>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</si>
  <si>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</si>
  <si>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</si>
  <si>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</si>
  <si>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</si>
  <si>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</si>
  <si>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</si>
  <si>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</si>
  <si>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</si>
  <si>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</si>
  <si>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</si>
  <si>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</si>
  <si>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</si>
  <si>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</si>
  <si>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</si>
  <si>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</si>
  <si>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</si>
  <si>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</si>
  <si>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</si>
  <si>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</si>
  <si>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</si>
  <si>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</si>
  <si>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</si>
  <si>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</si>
  <si>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</si>
  <si>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</si>
  <si>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</si>
  <si>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</si>
  <si>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</si>
  <si>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</si>
  <si>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</si>
  <si>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</si>
  <si>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</si>
  <si>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</si>
  <si>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</si>
  <si>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</si>
  <si>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</si>
  <si>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</si>
  <si>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</si>
  <si>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</si>
  <si>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</si>
  <si>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</si>
  <si>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</si>
  <si>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</si>
  <si>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</si>
  <si>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</si>
  <si>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</si>
  <si>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</si>
  <si>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</si>
  <si>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</si>
  <si>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</si>
  <si>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</si>
  <si>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</si>
  <si>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</si>
  <si>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</si>
  <si>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</si>
  <si>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</si>
  <si>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</si>
  <si>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</si>
  <si>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</si>
  <si>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</si>
  <si>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</si>
  <si>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</si>
  <si>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</si>
  <si>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</si>
  <si>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</si>
  <si>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</si>
  <si>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</si>
  <si>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</si>
  <si>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</si>
  <si>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</si>
  <si>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</si>
  <si>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</si>
  <si>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</si>
  <si>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</si>
  <si>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</si>
  <si>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</si>
  <si>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</si>
  <si>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</si>
  <si>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</si>
  <si>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</si>
  <si>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</si>
  <si>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</si>
  <si>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</si>
  <si>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</si>
  <si>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</si>
  <si>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</si>
  <si>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</si>
  <si>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</si>
  <si>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</si>
  <si>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</si>
  <si>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</si>
  <si>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</si>
  <si>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</si>
  <si>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</si>
  <si>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</si>
  <si>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</si>
  <si>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</si>
  <si>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</si>
  <si>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</si>
  <si>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</si>
  <si>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</si>
  <si>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</si>
  <si>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</si>
  <si>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</si>
  <si>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</si>
  <si>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</si>
  <si>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</si>
  <si>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</si>
  <si>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</si>
  <si>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</si>
  <si>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</si>
  <si>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</si>
  <si>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</si>
  <si>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</si>
  <si>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</si>
  <si>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</si>
  <si>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</si>
  <si>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</si>
  <si>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</si>
  <si>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</si>
  <si>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</si>
  <si>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</si>
  <si>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</si>
  <si>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</si>
  <si>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</si>
  <si>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</si>
  <si>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</si>
  <si>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</si>
  <si>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</si>
  <si>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</si>
  <si>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</si>
  <si>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</si>
  <si>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</si>
  <si>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</si>
  <si>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</si>
  <si>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</si>
  <si>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</si>
  <si>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</si>
  <si>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</si>
  <si>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</si>
  <si>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</si>
  <si>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</si>
  <si>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</si>
  <si>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</si>
  <si>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</si>
  <si>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</si>
  <si>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</si>
  <si>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</si>
  <si>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</si>
  <si>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</si>
  <si>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</si>
  <si>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</si>
  <si>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</si>
  <si>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</si>
  <si>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</si>
  <si>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</si>
  <si>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</si>
  <si>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</si>
  <si>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</si>
  <si>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</si>
  <si>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</si>
  <si>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</si>
  <si>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</si>
  <si>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</si>
  <si>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</si>
  <si>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</si>
  <si>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</si>
  <si>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</si>
  <si>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</si>
  <si>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</si>
  <si>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</si>
  <si>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</si>
  <si>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</si>
  <si>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</si>
  <si>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</si>
  <si>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</si>
  <si>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</si>
  <si>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</si>
  <si>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</si>
  <si>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</si>
  <si>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</si>
  <si>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</si>
  <si>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</si>
  <si>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</si>
  <si>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</si>
  <si>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</si>
  <si>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</si>
  <si>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</si>
  <si>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</si>
  <si>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</si>
  <si>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</si>
  <si>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</si>
  <si>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</si>
  <si>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</si>
  <si>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</si>
  <si>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</si>
  <si>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</si>
  <si>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</si>
  <si>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</si>
  <si>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</si>
  <si>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</si>
  <si>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</si>
  <si>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</si>
  <si>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</si>
  <si>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</si>
  <si>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</si>
  <si>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</si>
  <si>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</si>
  <si>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</si>
  <si>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</si>
  <si>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</si>
  <si>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</si>
  <si>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</si>
  <si>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</si>
  <si>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</si>
  <si>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</si>
  <si>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</si>
  <si>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</si>
  <si>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</si>
  <si>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</si>
  <si>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</si>
  <si>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</si>
  <si>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</si>
  <si>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</si>
  <si>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</si>
  <si>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</si>
  <si>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</si>
  <si>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</si>
  <si>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</si>
  <si>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</si>
  <si>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</si>
  <si>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</si>
  <si>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</si>
  <si>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</si>
  <si>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</si>
  <si>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</si>
  <si>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</si>
  <si>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</si>
  <si>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</si>
  <si>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</si>
  <si>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</si>
  <si>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</si>
  <si>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</si>
  <si>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</si>
  <si>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</si>
  <si>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</si>
  <si>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</si>
  <si>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</si>
  <si>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</si>
  <si>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</si>
  <si>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</si>
  <si>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</si>
  <si>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</si>
  <si>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</si>
  <si>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</si>
  <si>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</si>
  <si>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</si>
  <si>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</si>
  <si>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</si>
  <si>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</si>
  <si>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</si>
  <si>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</si>
  <si>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</si>
  <si>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</si>
  <si>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</si>
  <si>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</si>
  <si>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</si>
  <si>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</si>
  <si>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</si>
  <si>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</si>
  <si>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</si>
  <si>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</si>
  <si>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</si>
  <si>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</si>
  <si>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</si>
  <si>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</si>
  <si>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</si>
  <si>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</si>
  <si>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</si>
  <si>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</si>
  <si>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</si>
  <si>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</si>
  <si>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</si>
  <si>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</si>
  <si>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</si>
  <si>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</si>
  <si>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</si>
  <si>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</si>
  <si>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</si>
  <si>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</si>
  <si>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</si>
  <si>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</si>
  <si>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</si>
  <si>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</si>
  <si>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</si>
  <si>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</si>
  <si>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</si>
  <si>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</si>
  <si>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</si>
  <si>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</si>
  <si>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</si>
  <si>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</si>
  <si>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</si>
  <si>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</si>
  <si>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</si>
  <si>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</si>
  <si>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</si>
  <si>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</si>
  <si>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</si>
  <si>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</si>
  <si>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</si>
  <si>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</si>
  <si>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</si>
  <si>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</si>
  <si>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</si>
  <si>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</si>
  <si>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</si>
  <si>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</si>
  <si>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</si>
  <si>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</si>
  <si>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</si>
  <si>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</si>
  <si>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</si>
  <si>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</si>
  <si>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</si>
  <si>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</si>
  <si>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</si>
  <si>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</si>
  <si>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</si>
  <si>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</si>
  <si>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</si>
  <si>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</si>
  <si>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</si>
  <si>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</si>
  <si>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</si>
  <si>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</si>
  <si>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</si>
  <si>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</si>
  <si>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</si>
  <si>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</si>
  <si>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</si>
  <si>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</si>
  <si>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</si>
  <si>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</si>
  <si>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</si>
  <si>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</si>
  <si>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</si>
  <si>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</si>
  <si>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</si>
  <si>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</si>
  <si>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</si>
  <si>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</si>
  <si>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</si>
  <si>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</si>
  <si>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</si>
  <si>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</si>
  <si>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</si>
  <si>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</si>
  <si>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</si>
  <si>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</si>
  <si>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</si>
  <si>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</si>
  <si>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</si>
  <si>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</si>
  <si>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</si>
  <si>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</si>
  <si>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</si>
  <si>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</si>
  <si>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</si>
  <si>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</si>
  <si>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</si>
  <si>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</si>
  <si>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</si>
  <si>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</si>
  <si>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</si>
  <si>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</si>
  <si>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</si>
  <si>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</si>
  <si>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</si>
  <si>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</si>
  <si>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</si>
  <si>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</si>
  <si>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</si>
  <si>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</si>
  <si>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</si>
  <si>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</si>
  <si>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</si>
  <si>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</si>
  <si>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</si>
  <si>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</si>
  <si>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</si>
  <si>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</si>
  <si>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</si>
  <si>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</si>
  <si>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</si>
  <si>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</si>
  <si>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</si>
  <si>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</si>
  <si>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</si>
  <si>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</si>
  <si>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</si>
  <si>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</si>
  <si>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</si>
  <si>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</si>
  <si>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</si>
  <si>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</si>
  <si>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</si>
  <si>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</si>
  <si>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</si>
  <si>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</si>
  <si>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</si>
  <si>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</si>
  <si>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</si>
  <si>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</si>
  <si>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</si>
  <si>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</si>
  <si>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</si>
  <si>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</si>
  <si>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</si>
  <si>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</si>
  <si>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</si>
  <si>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</si>
  <si>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</si>
  <si>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</si>
  <si>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</si>
  <si>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</si>
  <si>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</si>
  <si>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</si>
  <si>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</si>
  <si>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</si>
  <si>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</si>
  <si>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</si>
  <si>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</si>
  <si>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</si>
  <si>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</si>
  <si>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</si>
  <si>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</si>
  <si>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</si>
  <si>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</si>
  <si>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</si>
  <si>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</si>
  <si>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</si>
  <si>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</si>
  <si>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</si>
  <si>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</si>
  <si>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</si>
  <si>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</si>
  <si>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</si>
  <si>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</si>
  <si>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</si>
  <si>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</si>
  <si>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</si>
  <si>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</si>
  <si>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</si>
  <si>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</si>
  <si>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</si>
  <si>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</si>
  <si>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</si>
  <si>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</si>
  <si>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</si>
  <si>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</si>
  <si>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</si>
  <si>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</si>
  <si>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</si>
  <si>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</si>
  <si>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</si>
  <si>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</si>
  <si>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</si>
  <si>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</si>
  <si>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</si>
  <si>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</si>
  <si>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</si>
  <si>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</si>
  <si>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</si>
  <si>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</si>
  <si>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</si>
  <si>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</si>
  <si>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</si>
  <si>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</si>
  <si>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</si>
  <si>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</si>
  <si>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</si>
  <si>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</si>
  <si>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</si>
  <si>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</si>
  <si>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</si>
  <si>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</si>
  <si>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</si>
  <si>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</si>
  <si>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</si>
  <si>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</si>
  <si>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</si>
  <si>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</si>
  <si>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</si>
  <si>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</si>
  <si>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</si>
  <si>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</si>
  <si>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</si>
  <si>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</si>
  <si>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</si>
  <si>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</si>
  <si>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</si>
  <si>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</si>
  <si>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</si>
  <si>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</si>
  <si>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</si>
  <si>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</si>
  <si>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</si>
  <si>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</si>
  <si>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</si>
  <si>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</si>
  <si>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</si>
  <si>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</si>
  <si>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</si>
  <si>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</si>
  <si>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</si>
  <si>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</si>
  <si>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</si>
  <si>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</si>
  <si>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</si>
  <si>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</si>
  <si>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</si>
  <si>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</si>
  <si>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</si>
  <si>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</si>
  <si>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</si>
  <si>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</si>
  <si>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</si>
  <si>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</si>
  <si>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</si>
  <si>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</si>
  <si>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</si>
  <si>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</si>
  <si>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</si>
  <si>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</si>
  <si>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</si>
  <si>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</si>
  <si>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</si>
  <si>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</si>
  <si>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</si>
  <si>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</si>
  <si>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</si>
  <si>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</si>
  <si>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</si>
  <si>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</si>
  <si>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</si>
  <si>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</si>
  <si>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</si>
  <si>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</si>
  <si>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</si>
  <si>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</si>
  <si>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</si>
  <si>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</si>
  <si>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</si>
  <si>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</si>
  <si>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</si>
  <si>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</si>
  <si>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</si>
  <si>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</si>
  <si>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</si>
  <si>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</si>
  <si>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</si>
  <si>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</si>
  <si>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</si>
  <si>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</si>
  <si>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</si>
  <si>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</si>
  <si>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</si>
  <si>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</si>
  <si>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</si>
  <si>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</si>
  <si>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</si>
  <si>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</si>
  <si>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</si>
  <si>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</si>
  <si>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</si>
  <si>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</si>
  <si>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</si>
  <si>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</si>
  <si>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</si>
  <si>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</si>
  <si>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</si>
  <si>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</si>
  <si>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</si>
  <si>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</si>
  <si>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</si>
  <si>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</si>
  <si>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</si>
  <si>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</si>
  <si>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</si>
  <si>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</si>
  <si>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</si>
  <si>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</si>
  <si>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</si>
  <si>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</si>
  <si>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</si>
  <si>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</si>
  <si>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</si>
  <si>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</si>
  <si>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</si>
  <si>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</si>
  <si>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</si>
  <si>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</si>
  <si>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</si>
  <si>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</si>
  <si>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</si>
  <si>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</si>
  <si>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</si>
  <si>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</si>
  <si>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</si>
  <si>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</si>
  <si>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</si>
  <si>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</si>
  <si>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</si>
  <si>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</si>
  <si>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</si>
  <si>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</si>
  <si>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</si>
  <si>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</si>
  <si>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</si>
  <si>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</si>
  <si>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</si>
  <si>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</si>
  <si>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</si>
  <si>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</si>
  <si>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</si>
  <si>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</si>
  <si>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</si>
  <si>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</si>
  <si>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</si>
  <si>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</si>
  <si>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</si>
  <si>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</si>
  <si>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</si>
  <si>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</si>
  <si>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</si>
  <si>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</si>
  <si>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</si>
  <si>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</si>
  <si>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</si>
  <si>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</si>
  <si>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</si>
  <si>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</si>
  <si>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</si>
  <si>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</si>
  <si>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</si>
  <si>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</si>
  <si>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</si>
  <si>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</si>
  <si>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</si>
  <si>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</si>
  <si>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</si>
  <si>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</si>
  <si>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</si>
  <si>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</si>
  <si>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</si>
  <si>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</si>
  <si>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</si>
  <si>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</si>
  <si>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</si>
  <si>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</si>
  <si>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</si>
  <si>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</si>
  <si>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</si>
  <si>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</si>
  <si>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</si>
  <si>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</si>
  <si>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</si>
  <si>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</si>
  <si>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</si>
  <si>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</si>
  <si>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</si>
  <si>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</si>
  <si>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</si>
  <si>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</si>
  <si>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</si>
  <si>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</si>
  <si>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</si>
  <si>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</si>
  <si>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</si>
  <si>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</si>
  <si>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</si>
  <si>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</si>
  <si>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</si>
  <si>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</si>
  <si>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</si>
  <si>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</si>
  <si>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</si>
  <si>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</si>
  <si>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</si>
  <si>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</si>
  <si>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</si>
  <si>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</si>
  <si>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</si>
  <si>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</si>
  <si>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</si>
  <si>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</si>
  <si>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</si>
  <si>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</si>
  <si>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</si>
  <si>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</si>
  <si>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</si>
  <si>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</si>
  <si>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</si>
  <si>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</si>
  <si>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</si>
  <si>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</si>
  <si>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</si>
  <si>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</si>
  <si>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</si>
  <si>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</si>
  <si>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</si>
  <si>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</si>
  <si>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</si>
  <si>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</si>
  <si>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</si>
  <si>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</si>
  <si>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</si>
  <si>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</si>
  <si>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</si>
  <si>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</si>
  <si>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</si>
  <si>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</si>
  <si>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</si>
  <si>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</si>
  <si>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</si>
  <si>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</si>
  <si>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</si>
  <si>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</si>
  <si>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</si>
  <si>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</si>
  <si>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</si>
  <si>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</si>
  <si>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</si>
  <si>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</si>
  <si>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</si>
  <si>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</si>
  <si>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</si>
  <si>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</si>
  <si>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</si>
  <si>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</si>
  <si>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</si>
  <si>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</si>
  <si>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</si>
  <si>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</si>
  <si>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</si>
  <si>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</si>
  <si>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</si>
  <si>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</si>
  <si>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</si>
  <si>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</si>
  <si>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</si>
  <si>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</si>
  <si>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</si>
  <si>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</si>
  <si>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</si>
  <si>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</si>
  <si>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</si>
  <si>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</si>
  <si>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</si>
  <si>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</si>
  <si>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</si>
  <si>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</si>
  <si>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</si>
  <si>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</si>
  <si>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</si>
  <si>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</si>
  <si>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</si>
  <si>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</si>
  <si>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</si>
  <si>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</si>
  <si>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</si>
  <si>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</si>
  <si>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</si>
  <si>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</si>
  <si>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</si>
  <si>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</si>
  <si>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</si>
  <si>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</si>
  <si>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</si>
  <si>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</si>
  <si>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</si>
  <si>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</si>
  <si>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</si>
  <si>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</si>
  <si>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</si>
  <si>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</si>
  <si>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</si>
  <si>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</si>
  <si>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</si>
  <si>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</si>
  <si>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</si>
  <si>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</si>
  <si>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</si>
  <si>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</si>
  <si>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</si>
  <si>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</si>
  <si>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</si>
  <si>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</si>
  <si>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</si>
  <si>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</si>
  <si>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</si>
  <si>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</si>
  <si>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</si>
  <si>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</si>
  <si>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</si>
  <si>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</si>
  <si>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</si>
  <si>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</si>
  <si>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</si>
  <si>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</si>
  <si>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</si>
  <si>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</si>
  <si>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</si>
  <si>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</si>
  <si>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</si>
  <si>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</si>
  <si>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</si>
  <si>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</si>
  <si>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</si>
  <si>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</si>
  <si>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</si>
  <si>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</si>
  <si>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</si>
  <si>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</si>
  <si>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</si>
  <si>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</si>
  <si>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</si>
  <si>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</si>
  <si>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</si>
  <si>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</si>
  <si>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</si>
  <si>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</si>
  <si>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</si>
  <si>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</si>
  <si>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</si>
  <si>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</si>
  <si>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</si>
  <si>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</si>
  <si>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</si>
  <si>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</si>
  <si>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</si>
  <si>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</si>
  <si>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</si>
  <si>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</si>
  <si>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</si>
  <si>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</si>
  <si>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</si>
  <si>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</si>
  <si>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</si>
  <si>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</si>
  <si>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</si>
  <si>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</si>
  <si>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</si>
  <si>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</si>
  <si>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</si>
  <si>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</si>
  <si>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</si>
  <si>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</si>
  <si>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</si>
  <si>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</si>
  <si>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</si>
  <si>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</si>
  <si>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</si>
  <si>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</si>
  <si>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</si>
  <si>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</si>
  <si>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</si>
  <si>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</si>
  <si>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</si>
  <si>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</si>
  <si>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</si>
  <si>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</si>
  <si>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</si>
  <si>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</si>
  <si>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</si>
  <si>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</si>
  <si>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</si>
  <si>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</si>
  <si>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</si>
  <si>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</si>
  <si>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</si>
  <si>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</si>
  <si>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</si>
  <si>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</si>
  <si>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</si>
  <si>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</si>
  <si>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</si>
  <si>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</si>
  <si>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</si>
  <si>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</si>
  <si>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</si>
  <si>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</si>
  <si>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</si>
  <si>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</si>
  <si>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</si>
  <si>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</si>
  <si>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</si>
  <si>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</si>
  <si>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</si>
  <si>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</si>
  <si>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</si>
  <si>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</si>
  <si>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</si>
  <si>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</si>
  <si>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</si>
  <si>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</si>
  <si>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</si>
  <si>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</si>
  <si>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</si>
  <si>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</si>
  <si>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</si>
  <si>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</si>
  <si>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</si>
  <si>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</si>
  <si>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</si>
  <si>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</si>
  <si>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</si>
  <si>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</si>
  <si>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</si>
  <si>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</si>
  <si>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</si>
  <si>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</si>
  <si>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</si>
  <si>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</si>
  <si>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</si>
  <si>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</si>
  <si>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</si>
  <si>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</si>
  <si>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</si>
  <si>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</si>
  <si>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</si>
  <si>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</si>
  <si>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</si>
  <si>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</si>
  <si>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</si>
  <si>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</si>
  <si>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</si>
  <si>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</si>
  <si>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</si>
  <si>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</si>
  <si>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</si>
  <si>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</si>
  <si>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</si>
  <si>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</si>
  <si>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</si>
  <si>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</si>
  <si>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</si>
  <si>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</si>
  <si>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</si>
  <si>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</si>
  <si>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</si>
  <si>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</si>
  <si>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</si>
  <si>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</si>
  <si>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</si>
  <si>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</si>
  <si>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</si>
  <si>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</si>
  <si>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</si>
  <si>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</si>
  <si>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</si>
  <si>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</si>
  <si>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</si>
  <si>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</si>
  <si>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</si>
  <si>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</si>
  <si>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</si>
  <si>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</si>
  <si>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</si>
  <si>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</si>
  <si>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</si>
  <si>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</si>
  <si>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</si>
  <si>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</si>
  <si>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</si>
  <si>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</si>
  <si>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</si>
  <si>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</si>
  <si>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</si>
  <si>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</si>
  <si>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</si>
  <si>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</si>
  <si>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</si>
  <si>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</si>
  <si>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</si>
  <si>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</si>
  <si>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</si>
  <si>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</si>
  <si>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</si>
  <si>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</si>
  <si>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</si>
  <si>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</si>
  <si>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</si>
  <si>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</si>
  <si>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</si>
  <si>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</si>
  <si>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</si>
  <si>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</si>
  <si>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</si>
  <si>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</si>
  <si>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</si>
  <si>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</si>
  <si>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</si>
  <si>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</si>
  <si>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</si>
  <si>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</si>
  <si>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</si>
  <si>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</si>
  <si>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</si>
  <si>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</si>
  <si>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</si>
  <si>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</si>
  <si>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</si>
  <si>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</si>
  <si>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</si>
  <si>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</si>
  <si>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</si>
  <si>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</si>
  <si>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</si>
  <si>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</si>
  <si>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</si>
  <si>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</si>
  <si>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</si>
  <si>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</si>
  <si>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</si>
  <si>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</si>
  <si>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</si>
  <si>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</si>
  <si>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</si>
  <si>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</si>
  <si>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</si>
  <si>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</si>
  <si>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</si>
  <si>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</si>
  <si>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</si>
  <si>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</si>
  <si>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</si>
  <si>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</si>
  <si>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</si>
  <si>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</si>
  <si>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</si>
  <si>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</si>
  <si>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</si>
  <si>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</si>
  <si>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</si>
  <si>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</si>
  <si>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</si>
  <si>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</si>
  <si>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</si>
  <si>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</si>
  <si>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</si>
  <si>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</si>
  <si>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</si>
  <si>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</si>
  <si>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</si>
  <si>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</si>
  <si>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</si>
  <si>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</si>
  <si>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</si>
  <si>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</si>
  <si>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</si>
  <si>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</si>
  <si>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</si>
  <si>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</si>
  <si>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</si>
  <si>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</si>
  <si>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</si>
  <si>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</si>
  <si>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</si>
  <si>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</si>
  <si>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</si>
  <si>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</si>
  <si>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</si>
  <si>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</si>
  <si>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</si>
  <si>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</si>
  <si>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</si>
  <si>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</si>
  <si>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</si>
  <si>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</si>
  <si>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</si>
  <si>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</si>
  <si>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</si>
  <si>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</si>
  <si>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</si>
  <si>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</si>
  <si>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</si>
  <si>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</si>
  <si>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</si>
  <si>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</si>
  <si>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</si>
  <si>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</si>
  <si>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</si>
  <si>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</si>
  <si>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</si>
  <si>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</si>
  <si>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</si>
  <si>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</si>
  <si>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</si>
  <si>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</si>
  <si>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</si>
  <si>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</si>
  <si>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</si>
  <si>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</si>
  <si>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</si>
  <si>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</si>
  <si>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</si>
  <si>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</si>
  <si>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</si>
  <si>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</si>
  <si>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</si>
  <si>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</si>
  <si>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</si>
  <si>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</si>
  <si>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</si>
  <si>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</si>
  <si>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</si>
  <si>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</si>
  <si>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</si>
  <si>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</si>
  <si>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</si>
  <si>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</si>
  <si>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</si>
  <si>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</si>
  <si>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</si>
  <si>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</si>
  <si>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</si>
  <si>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</si>
  <si>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</si>
  <si>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</si>
  <si>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</si>
  <si>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</si>
  <si>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</si>
  <si>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</si>
  <si>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</si>
  <si>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</si>
  <si>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</si>
  <si>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</si>
  <si>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</si>
  <si>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</si>
  <si>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</si>
  <si>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</si>
  <si>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</si>
  <si>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</si>
  <si>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</si>
  <si>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</si>
  <si>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</si>
  <si>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</si>
  <si>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</si>
  <si>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</si>
  <si>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</si>
  <si>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</si>
  <si>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</si>
  <si>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</si>
  <si>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</si>
  <si>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</si>
  <si>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</si>
  <si>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</si>
  <si>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</si>
  <si>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</si>
  <si>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</si>
  <si>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</si>
  <si>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</si>
  <si>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</si>
  <si>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</si>
  <si>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</si>
  <si>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</si>
  <si>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</si>
  <si>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</si>
  <si>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</si>
  <si>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</si>
  <si>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</si>
  <si>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</si>
  <si>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</si>
  <si>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</si>
  <si>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</si>
  <si>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</si>
  <si>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</si>
  <si>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</si>
  <si>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</si>
  <si>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</si>
  <si>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</si>
  <si>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</si>
  <si>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</si>
  <si>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</si>
  <si>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</si>
  <si>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</si>
  <si>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</si>
  <si>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</si>
  <si>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</si>
  <si>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</si>
  <si>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</si>
  <si>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</si>
  <si>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</si>
  <si>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</si>
  <si>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</si>
  <si>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</si>
  <si>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</si>
  <si>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</si>
  <si>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</si>
  <si>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</si>
  <si>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</si>
  <si>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</si>
  <si>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</si>
  <si>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</si>
  <si>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</si>
  <si>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</si>
  <si>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</si>
  <si>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</si>
  <si>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</si>
  <si>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</si>
  <si>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</si>
  <si>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</si>
  <si>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</si>
  <si>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</si>
  <si>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</si>
  <si>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</si>
  <si>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</si>
  <si>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</si>
  <si>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</si>
  <si>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</si>
  <si>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</si>
  <si>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</si>
  <si>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</si>
  <si>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</si>
  <si>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</si>
  <si>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</si>
  <si>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</si>
  <si>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</si>
  <si>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</si>
  <si>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</si>
  <si>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</si>
  <si>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</si>
  <si>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</si>
  <si>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</si>
  <si>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</si>
  <si>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</si>
  <si>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</si>
  <si>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</si>
  <si>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</si>
  <si>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</si>
  <si>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</si>
  <si>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</si>
  <si>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</si>
  <si>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</si>
  <si>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</si>
  <si>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</si>
  <si>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</si>
  <si>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</si>
  <si>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</si>
  <si>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</si>
  <si>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</si>
  <si>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</si>
  <si>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</si>
  <si>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</si>
  <si>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</si>
  <si>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</si>
  <si>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</si>
  <si>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</si>
  <si>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</si>
  <si>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</si>
  <si>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</si>
  <si>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</si>
  <si>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</si>
  <si>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</si>
  <si>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</si>
  <si>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</si>
  <si>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</si>
  <si>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</si>
  <si>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</si>
  <si>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</si>
  <si>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</si>
  <si>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</si>
  <si>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</si>
  <si>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</si>
  <si>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</si>
  <si>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</si>
  <si>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</si>
  <si>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</si>
  <si>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</si>
  <si>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</si>
  <si>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</si>
  <si>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</si>
  <si>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</si>
  <si>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</si>
  <si>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</si>
  <si>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</si>
  <si>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</si>
  <si>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</si>
  <si>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</si>
  <si>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</si>
  <si>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</si>
  <si>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</si>
  <si>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</si>
  <si>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</si>
  <si>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</si>
  <si>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</si>
  <si>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</si>
  <si>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</si>
  <si>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</si>
  <si>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</si>
  <si>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</si>
  <si>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</si>
  <si>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</si>
  <si>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</si>
  <si>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</si>
  <si>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</si>
  <si>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</si>
  <si>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</si>
  <si>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</si>
  <si>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</si>
  <si>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</si>
  <si>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</si>
  <si>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</si>
  <si>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</si>
  <si>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</si>
  <si>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</si>
  <si>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</si>
  <si>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</si>
  <si>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</si>
  <si>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</si>
  <si>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</si>
  <si>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</si>
  <si>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</si>
  <si>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</si>
  <si>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</si>
  <si>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</si>
  <si>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</si>
  <si>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</si>
  <si>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</si>
  <si>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</si>
  <si>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</si>
  <si>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</si>
  <si>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</si>
  <si>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</si>
  <si>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</si>
  <si>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</si>
  <si>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</si>
  <si>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</si>
  <si>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</si>
  <si>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</si>
  <si>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</si>
  <si>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</si>
  <si>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</si>
  <si>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</si>
  <si>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</si>
  <si>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</si>
  <si>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</si>
  <si>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</si>
  <si>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</si>
  <si>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</si>
  <si>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</si>
  <si>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</si>
  <si>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</si>
  <si>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</si>
  <si>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</si>
  <si>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</si>
  <si>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</si>
  <si>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</si>
  <si>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</si>
  <si>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</si>
  <si>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</si>
  <si>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</si>
  <si>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</si>
  <si>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</si>
  <si>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</si>
  <si>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</si>
  <si>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</si>
  <si>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</si>
  <si>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</si>
  <si>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</si>
  <si>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</si>
  <si>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</si>
  <si>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</si>
  <si>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</si>
  <si>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</si>
  <si>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</si>
  <si>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</si>
  <si>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</si>
  <si>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</si>
  <si>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</si>
  <si>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</si>
  <si>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</si>
  <si>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</si>
  <si>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</si>
  <si>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</si>
  <si>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</si>
  <si>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</si>
  <si>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</si>
  <si>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</si>
  <si>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</si>
  <si>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</si>
  <si>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</si>
  <si>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</si>
  <si>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</si>
  <si>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</si>
  <si>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</si>
  <si>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</si>
  <si>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</si>
  <si>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</si>
  <si>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</si>
  <si>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</si>
  <si>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</si>
  <si>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</si>
  <si>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</si>
  <si>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</si>
  <si>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</si>
  <si>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</si>
  <si>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</si>
  <si>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</si>
  <si>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</si>
  <si>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</si>
  <si>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</si>
  <si>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</si>
  <si>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</si>
  <si>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</si>
  <si>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</si>
  <si>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</si>
  <si>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</si>
  <si>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</si>
  <si>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</si>
  <si>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</si>
  <si>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</si>
  <si>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</si>
  <si>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</si>
  <si>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</si>
  <si>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</si>
  <si>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</si>
  <si>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</si>
  <si>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</si>
  <si>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</si>
  <si>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</si>
  <si>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</si>
  <si>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</si>
  <si>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</si>
  <si>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</si>
  <si>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</si>
  <si>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</si>
  <si>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</si>
  <si>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</si>
  <si>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</si>
  <si>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</si>
  <si>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</si>
  <si>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</si>
  <si>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</si>
  <si>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</si>
  <si>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</si>
  <si>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</si>
  <si>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</si>
  <si>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</si>
  <si>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</si>
  <si>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</si>
  <si>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</si>
  <si>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</si>
  <si>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</si>
  <si>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</si>
  <si>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</si>
  <si>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</si>
  <si>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</si>
  <si>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</si>
  <si>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</si>
  <si>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</si>
  <si>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</si>
  <si>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</si>
  <si>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</si>
  <si>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</si>
  <si>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</si>
  <si>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</si>
  <si>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</si>
  <si>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</si>
  <si>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</si>
  <si>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</si>
  <si>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</si>
  <si>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</si>
  <si>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</si>
  <si>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</si>
  <si>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</si>
  <si>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</si>
  <si>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</si>
  <si>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</si>
  <si>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</si>
  <si>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</si>
  <si>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</si>
  <si>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</si>
  <si>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</si>
  <si>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</si>
  <si>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</si>
  <si>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</si>
  <si>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</si>
  <si>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</si>
  <si>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</si>
  <si>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</si>
  <si>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</si>
  <si>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</si>
  <si>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</si>
  <si>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</si>
  <si>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</si>
  <si>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</si>
  <si>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</si>
  <si>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</si>
  <si>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</si>
  <si>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</si>
  <si>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</si>
  <si>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</si>
  <si>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</si>
  <si>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</si>
  <si>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</si>
  <si>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</si>
  <si>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</si>
  <si>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</si>
  <si>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</si>
  <si>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</si>
  <si>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</si>
  <si>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</si>
  <si>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</si>
  <si>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</si>
  <si>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</si>
  <si>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</si>
  <si>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</si>
  <si>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</si>
  <si>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</si>
  <si>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</si>
  <si>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</si>
  <si>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</si>
  <si>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</si>
  <si>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</si>
  <si>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</si>
  <si>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</si>
  <si>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</si>
  <si>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</si>
  <si>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</si>
  <si>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</si>
  <si>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</si>
  <si>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</si>
  <si>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</si>
  <si>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</si>
  <si>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</si>
  <si>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</si>
  <si>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</si>
  <si>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</si>
  <si>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</si>
  <si>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</si>
  <si>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</si>
  <si>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</si>
  <si>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</si>
  <si>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</si>
  <si>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</si>
  <si>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</si>
  <si>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</si>
  <si>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</si>
  <si>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</si>
  <si>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</si>
  <si>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</si>
  <si>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</si>
  <si>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</si>
  <si>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</si>
  <si>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</si>
  <si>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</si>
  <si>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</si>
  <si>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</si>
  <si>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</si>
  <si>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</si>
  <si>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</si>
  <si>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</si>
  <si>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</si>
  <si>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</si>
  <si>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</si>
  <si>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</si>
  <si>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</si>
  <si>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</si>
  <si>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</si>
  <si>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</si>
  <si>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</si>
  <si>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</si>
  <si>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</si>
  <si>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</si>
  <si>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</si>
  <si>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</si>
  <si>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</si>
  <si>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</si>
  <si>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</si>
  <si>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</si>
  <si>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</si>
  <si>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</si>
  <si>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</si>
  <si>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</si>
  <si>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</si>
  <si>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</si>
  <si>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</si>
  <si>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</si>
  <si>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</si>
  <si>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</si>
  <si>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</si>
  <si>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</si>
  <si>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</si>
  <si>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</si>
  <si>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</si>
  <si>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</si>
  <si>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</si>
  <si>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</si>
  <si>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</si>
  <si>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</si>
  <si>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</si>
  <si>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</si>
  <si>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</si>
  <si>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</si>
  <si>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</si>
  <si>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</si>
  <si>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</si>
  <si>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</si>
  <si>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</si>
  <si>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</si>
  <si>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</si>
  <si>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</si>
  <si>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</si>
  <si>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</si>
  <si>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</si>
  <si>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</si>
  <si>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</si>
  <si>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</si>
  <si>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</si>
  <si>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</si>
  <si>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</si>
  <si>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</si>
  <si>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</si>
  <si>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</si>
  <si>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</si>
  <si>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</si>
  <si>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</si>
  <si>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</si>
  <si>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</si>
  <si>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</si>
  <si>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</si>
  <si>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</si>
  <si>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</si>
  <si>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</si>
  <si>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</si>
  <si>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</si>
  <si>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</si>
  <si>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</si>
  <si>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</si>
  <si>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</si>
  <si>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</si>
  <si>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</si>
  <si>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</si>
  <si>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</si>
  <si>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</si>
  <si>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</si>
  <si>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</si>
  <si>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</si>
  <si>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</si>
  <si>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</si>
  <si>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</si>
  <si>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</si>
  <si>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</si>
  <si>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</si>
  <si>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</si>
  <si>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</si>
  <si>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</si>
  <si>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</si>
  <si>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</si>
  <si>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</si>
  <si>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</si>
  <si>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</si>
  <si>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</si>
  <si>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</si>
  <si>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</si>
  <si>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</si>
  <si>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</si>
  <si>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</si>
  <si>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</si>
  <si>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</si>
  <si>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</si>
  <si>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</si>
  <si>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</si>
  <si>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</si>
  <si>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</si>
  <si>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</si>
  <si>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</si>
  <si>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</si>
  <si>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</si>
  <si>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</si>
  <si>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</si>
  <si>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</si>
  <si>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</si>
  <si>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</si>
  <si>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</si>
  <si>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</si>
  <si>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</si>
  <si>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</si>
  <si>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</si>
  <si>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</si>
  <si>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</si>
  <si>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</si>
  <si>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</si>
  <si>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</si>
  <si>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</si>
  <si>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</si>
  <si>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</si>
  <si>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</si>
  <si>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</si>
  <si>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</si>
  <si>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</si>
  <si>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</si>
  <si>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</si>
  <si>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</si>
  <si>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</si>
  <si>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</si>
  <si>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</si>
  <si>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</si>
  <si>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</si>
  <si>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</si>
  <si>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</si>
  <si>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</si>
  <si>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</si>
  <si>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</si>
  <si>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</si>
  <si>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</si>
  <si>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</si>
  <si>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</si>
  <si>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</si>
  <si>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</si>
  <si>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</si>
  <si>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</si>
  <si>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</si>
  <si>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</si>
  <si>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</si>
  <si>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</si>
  <si>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</si>
  <si>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</si>
  <si>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</si>
  <si>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</si>
  <si>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</si>
  <si>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</si>
  <si>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</si>
  <si>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</si>
  <si>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</si>
  <si>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</si>
  <si>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</si>
  <si>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</si>
  <si>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</si>
  <si>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</si>
  <si>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</si>
  <si>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</si>
  <si>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</si>
  <si>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</si>
  <si>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</si>
  <si>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</si>
  <si>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</si>
  <si>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</si>
  <si>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</si>
  <si>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</si>
  <si>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</si>
  <si>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</si>
  <si>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</si>
  <si>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</si>
  <si>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</si>
  <si>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</si>
  <si>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</si>
  <si>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</si>
  <si>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</si>
  <si>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</si>
  <si>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</si>
  <si>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</si>
  <si>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</si>
  <si>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</si>
  <si>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</si>
  <si>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</si>
  <si>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</si>
  <si>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</si>
  <si>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</si>
  <si>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</si>
  <si>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</si>
  <si>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</si>
  <si>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</si>
  <si>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</si>
  <si>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</si>
  <si>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</si>
  <si>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</si>
  <si>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</si>
  <si>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</si>
  <si>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</si>
  <si>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</si>
  <si>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</si>
  <si>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</si>
  <si>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</si>
  <si>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</si>
  <si>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</si>
  <si>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</si>
  <si>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</si>
  <si>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</si>
  <si>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</si>
  <si>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</si>
  <si>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</si>
  <si>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</si>
  <si>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</si>
  <si>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</si>
  <si>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</si>
  <si>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</si>
  <si>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</si>
  <si>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</si>
  <si>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</si>
  <si>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</si>
  <si>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</si>
  <si>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</si>
  <si>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</si>
  <si>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</si>
  <si>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</si>
  <si>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</si>
  <si>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</si>
  <si>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</si>
  <si>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</si>
  <si>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</si>
  <si>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</si>
  <si>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</si>
  <si>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</si>
  <si>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</si>
  <si>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</si>
  <si>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</si>
  <si>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</si>
  <si>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</si>
  <si>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</si>
  <si>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</si>
  <si>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</si>
  <si>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</si>
  <si>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</si>
  <si>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</si>
  <si>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</si>
  <si>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</si>
  <si>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</si>
  <si>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</si>
  <si>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</si>
  <si>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</si>
  <si>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</si>
  <si>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</si>
  <si>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</si>
  <si>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</si>
  <si>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</si>
  <si>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</si>
  <si>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</si>
  <si>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</si>
  <si>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</si>
  <si>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</si>
  <si>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</si>
  <si>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</si>
  <si>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</si>
  <si>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</si>
  <si>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</si>
  <si>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</si>
  <si>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</si>
  <si>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</si>
  <si>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</si>
  <si>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</si>
  <si>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</si>
  <si>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</si>
  <si>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</si>
  <si>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</si>
  <si>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</si>
  <si>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</si>
  <si>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</si>
  <si>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</si>
  <si>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</si>
  <si>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</si>
  <si>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</si>
  <si>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</si>
  <si>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</si>
  <si>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</si>
  <si>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</si>
  <si>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</si>
  <si>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</si>
  <si>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</si>
  <si>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</si>
  <si>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</si>
  <si>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</si>
  <si>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</si>
  <si>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</si>
  <si>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</si>
  <si>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</si>
  <si>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</si>
  <si>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</si>
  <si>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</si>
  <si>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</si>
  <si>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</si>
  <si>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</si>
  <si>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</si>
  <si>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</si>
  <si>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</si>
  <si>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</si>
  <si>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</si>
  <si>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</si>
  <si>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</si>
  <si>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</si>
  <si>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</si>
  <si>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</si>
  <si>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</si>
  <si>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</si>
  <si>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</si>
  <si>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</si>
  <si>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</si>
  <si>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</si>
  <si>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</si>
  <si>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</si>
  <si>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</si>
  <si>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</si>
  <si>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</si>
  <si>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</si>
  <si>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</si>
  <si>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</si>
  <si>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</si>
  <si>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</si>
  <si>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</si>
  <si>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</si>
  <si>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</si>
  <si>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</si>
  <si>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</si>
  <si>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</si>
  <si>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</si>
  <si>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</si>
  <si>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</si>
  <si>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</si>
  <si>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</si>
  <si>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</si>
  <si>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</si>
  <si>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</si>
  <si>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</si>
  <si>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</si>
  <si>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</si>
  <si>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</si>
  <si>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</si>
  <si>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</si>
  <si>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</si>
  <si>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</si>
  <si>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</si>
  <si>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</si>
  <si>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</si>
  <si>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</si>
  <si>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</si>
  <si>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</si>
  <si>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</si>
  <si>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</si>
  <si>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</si>
  <si>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</si>
  <si>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</si>
  <si>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</si>
  <si>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</si>
  <si>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</si>
  <si>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</si>
  <si>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</si>
  <si>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</si>
  <si>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</si>
  <si>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</si>
  <si>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</si>
  <si>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</si>
  <si>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</si>
  <si>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</si>
  <si>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</si>
  <si>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</si>
  <si>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</si>
  <si>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</si>
  <si>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</si>
  <si>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</si>
  <si>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</si>
  <si>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</si>
  <si>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</si>
  <si>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</si>
  <si>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</si>
  <si>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</si>
  <si>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</si>
  <si>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</si>
  <si>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</si>
  <si>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</si>
  <si>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</si>
  <si>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</si>
  <si>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</si>
  <si>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</si>
  <si>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</si>
  <si>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</si>
  <si>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</si>
  <si>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</si>
  <si>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</si>
  <si>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</si>
  <si>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</si>
  <si>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</si>
  <si>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</si>
  <si>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</si>
  <si>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</si>
  <si>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</si>
  <si>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</si>
  <si>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</si>
  <si>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</si>
  <si>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</si>
  <si>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</si>
  <si>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</si>
  <si>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</si>
  <si>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</si>
  <si>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</si>
  <si>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</si>
  <si>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</si>
  <si>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</si>
  <si>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</si>
  <si>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</si>
  <si>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</si>
  <si>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</si>
  <si>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</si>
  <si>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</si>
  <si>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</si>
  <si>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</si>
  <si>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</si>
  <si>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</si>
  <si>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</si>
  <si>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</si>
  <si>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</si>
  <si>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</si>
  <si>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</si>
  <si>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</si>
  <si>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</si>
  <si>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</si>
  <si>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</si>
  <si>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</si>
  <si>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</si>
  <si>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</si>
  <si>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</si>
  <si>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</si>
  <si>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</si>
  <si>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</si>
  <si>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</si>
  <si>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</si>
  <si>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</si>
  <si>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</si>
  <si>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</si>
  <si>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</si>
  <si>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</si>
  <si>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</si>
  <si>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</si>
  <si>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</si>
  <si>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</si>
  <si>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</si>
  <si>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</si>
  <si>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</si>
  <si>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</si>
  <si>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</si>
  <si>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</si>
  <si>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</si>
  <si>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</si>
  <si>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</si>
  <si>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</si>
  <si>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</si>
  <si>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</si>
  <si>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</si>
  <si>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</si>
  <si>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</si>
  <si>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</si>
  <si>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</si>
  <si>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</si>
  <si>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</si>
  <si>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</si>
  <si>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</si>
  <si>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</si>
  <si>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</si>
  <si>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</si>
  <si>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</si>
  <si>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</si>
  <si>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</si>
  <si>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</si>
  <si>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</si>
  <si>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</si>
  <si>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</si>
  <si>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</si>
  <si>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</si>
  <si>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</si>
  <si>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</si>
  <si>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</si>
  <si>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</si>
  <si>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</si>
  <si>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</si>
  <si>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</si>
  <si>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</si>
  <si>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</si>
  <si>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</si>
  <si>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</si>
  <si>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</si>
  <si>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</si>
  <si>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</si>
  <si>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</si>
  <si>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</si>
  <si>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</si>
  <si>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</si>
  <si>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</si>
  <si>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</si>
  <si>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</si>
  <si>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</si>
  <si>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</si>
  <si>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</si>
  <si>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</si>
  <si>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</si>
  <si>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</si>
  <si>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</si>
  <si>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</si>
  <si>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</si>
  <si>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</si>
  <si>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</si>
  <si>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</si>
  <si>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</si>
  <si>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</si>
  <si>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</si>
  <si>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</si>
  <si>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</si>
  <si>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</si>
  <si>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</si>
  <si>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</si>
  <si>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</si>
  <si>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</si>
  <si>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</si>
  <si>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</si>
  <si>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</si>
  <si>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</si>
  <si>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</si>
  <si>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</si>
  <si>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</si>
  <si>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</si>
  <si>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</si>
  <si>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</si>
  <si>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</si>
  <si>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</si>
  <si>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</si>
  <si>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</si>
  <si>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</si>
  <si>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</si>
  <si>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</si>
  <si>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</si>
  <si>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</si>
  <si>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</si>
  <si>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</si>
  <si>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</si>
  <si>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</si>
  <si>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</si>
  <si>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</si>
  <si>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</si>
  <si>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</si>
  <si>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</si>
  <si>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</si>
  <si>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</si>
  <si>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</si>
  <si>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</si>
  <si>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</si>
  <si>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</si>
  <si>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</si>
  <si>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</si>
  <si>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</si>
  <si>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</si>
  <si>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</si>
  <si>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</si>
  <si>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</si>
  <si>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</si>
  <si>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</si>
  <si>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</si>
  <si>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</si>
  <si>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</si>
  <si>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</si>
  <si>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</si>
  <si>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</si>
  <si>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</si>
  <si>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</si>
  <si>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</si>
  <si>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</si>
  <si>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</si>
  <si>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</si>
  <si>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</si>
  <si>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</si>
  <si>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</si>
  <si>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</si>
  <si>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</si>
  <si>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</si>
  <si>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</si>
  <si>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</si>
  <si>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</si>
  <si>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</si>
  <si>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</si>
  <si>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</si>
  <si>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</si>
  <si>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</si>
  <si>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</si>
  <si>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</si>
  <si>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</si>
  <si>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</si>
  <si>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</si>
  <si>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</si>
  <si>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</si>
  <si>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</si>
  <si>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</si>
  <si>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</si>
  <si>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</si>
  <si>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</si>
  <si>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</si>
  <si>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</si>
  <si>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</si>
  <si>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</si>
  <si>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</si>
  <si>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</si>
  <si>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</si>
  <si>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</si>
  <si>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</si>
  <si>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</si>
  <si>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</si>
  <si>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</si>
  <si>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</si>
  <si>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</si>
  <si>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</si>
  <si>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</si>
  <si>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</si>
  <si>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</si>
  <si>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</si>
  <si>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</si>
  <si>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</si>
  <si>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</si>
  <si>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</si>
  <si>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</si>
  <si>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</si>
  <si>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</si>
  <si>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</si>
  <si>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</si>
  <si>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</si>
  <si>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</si>
  <si>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</si>
  <si>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</si>
  <si>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</si>
  <si>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</si>
  <si>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</si>
  <si>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</si>
  <si>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</si>
  <si>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</si>
  <si>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</si>
  <si>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</si>
  <si>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</si>
  <si>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</si>
  <si>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</si>
  <si>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</si>
  <si>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</si>
  <si>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</si>
  <si>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</si>
  <si>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</si>
  <si>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</si>
  <si>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</si>
  <si>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</si>
  <si>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</si>
  <si>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</si>
  <si>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</si>
  <si>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</si>
  <si>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</si>
  <si>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</si>
  <si>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</si>
  <si>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</si>
  <si>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</si>
  <si>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</si>
  <si>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</si>
  <si>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</si>
  <si>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</si>
  <si>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</si>
  <si>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</si>
  <si>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</si>
  <si>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</si>
  <si>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</si>
  <si>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</si>
  <si>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</si>
  <si>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</si>
  <si>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</si>
  <si>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</si>
  <si>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</si>
  <si>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</si>
  <si>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</si>
  <si>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</si>
  <si>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</si>
  <si>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</si>
  <si>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</si>
  <si>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</si>
  <si>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</si>
  <si>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</si>
  <si>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</si>
  <si>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</si>
  <si>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</si>
  <si>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</si>
  <si>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</si>
  <si>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</si>
  <si>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</si>
  <si>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</si>
  <si>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</si>
  <si>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</si>
  <si>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</si>
  <si>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</si>
  <si>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</si>
  <si>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</si>
  <si>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</si>
  <si>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</si>
  <si>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</si>
  <si>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</si>
  <si>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</si>
  <si>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</si>
  <si>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</si>
  <si>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</si>
  <si>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</si>
  <si>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</si>
  <si>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</si>
  <si>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</si>
  <si>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</si>
  <si>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</si>
  <si>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</si>
  <si>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</si>
  <si>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</si>
  <si>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</si>
  <si>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</si>
  <si>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</si>
  <si>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</si>
  <si>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</si>
  <si>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</si>
  <si>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</si>
  <si>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</si>
  <si>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</si>
  <si>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</si>
  <si>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</si>
  <si>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</si>
  <si>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</si>
  <si>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</si>
  <si>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</si>
  <si>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</si>
  <si>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</si>
  <si>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</si>
  <si>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</si>
  <si>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</si>
  <si>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</si>
  <si>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</si>
  <si>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</si>
  <si>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</si>
  <si>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</si>
  <si>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</si>
  <si>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</si>
  <si>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</si>
  <si>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</si>
  <si>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</si>
  <si>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</si>
  <si>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</si>
  <si>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</si>
  <si>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</si>
  <si>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</si>
  <si>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</si>
  <si>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</si>
  <si>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</si>
  <si>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</si>
  <si>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</si>
  <si>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</si>
  <si>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</si>
  <si>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</si>
  <si>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</si>
  <si>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</si>
  <si>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</si>
  <si>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</si>
  <si>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</si>
  <si>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</si>
  <si>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</si>
  <si>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</si>
  <si>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</si>
  <si>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</si>
  <si>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</si>
  <si>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</si>
  <si>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</si>
  <si>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</si>
  <si>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</si>
  <si>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</si>
  <si>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</si>
  <si>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</si>
  <si>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</si>
  <si>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</si>
  <si>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</si>
  <si>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</si>
  <si>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</si>
  <si>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</si>
  <si>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</si>
  <si>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</si>
  <si>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</si>
  <si>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</si>
  <si>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</si>
  <si>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</si>
  <si>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</si>
  <si>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</si>
  <si>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</si>
  <si>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</si>
  <si>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</si>
  <si>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</si>
  <si>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</si>
  <si>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</si>
  <si>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</si>
  <si>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</si>
  <si>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</si>
  <si>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</si>
  <si>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</si>
  <si>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</si>
  <si>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</si>
  <si>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</si>
  <si>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</si>
  <si>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</si>
  <si>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</si>
  <si>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</si>
  <si>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</si>
  <si>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</si>
  <si>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</si>
  <si>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</si>
  <si>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</si>
  <si>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</si>
  <si>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</si>
  <si>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</si>
  <si>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</si>
  <si>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</si>
  <si>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</si>
  <si>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</si>
  <si>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</si>
  <si>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</si>
  <si>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</si>
  <si>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</si>
  <si>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</si>
  <si>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</si>
  <si>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</si>
  <si>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</si>
  <si>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</si>
  <si>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</si>
  <si>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</si>
  <si>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</si>
  <si>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</si>
  <si>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</si>
  <si>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</si>
  <si>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</si>
  <si>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</si>
  <si>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</si>
  <si>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</si>
  <si>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</si>
  <si>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</si>
  <si>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</si>
  <si>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</si>
  <si>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</si>
  <si>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</si>
  <si>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</si>
  <si>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</si>
  <si>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</si>
  <si>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</si>
  <si>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</si>
  <si>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</si>
  <si>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</si>
  <si>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</si>
  <si>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</si>
  <si>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</si>
  <si>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</si>
  <si>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</si>
  <si>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</si>
  <si>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</si>
  <si>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</si>
  <si>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</si>
  <si>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</si>
  <si>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</si>
  <si>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</si>
  <si>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</si>
  <si>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</si>
  <si>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</si>
  <si>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</si>
  <si>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</si>
  <si>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</si>
  <si>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</si>
  <si>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</si>
  <si>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</si>
  <si>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</si>
  <si>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</si>
  <si>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</si>
  <si>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</si>
  <si>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</si>
  <si>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</si>
  <si>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</si>
  <si>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</si>
  <si>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</si>
  <si>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</si>
  <si>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</si>
  <si>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</si>
  <si>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</si>
  <si>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</si>
  <si>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</si>
  <si>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</si>
  <si>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</si>
  <si>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</si>
  <si>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</si>
  <si>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</si>
  <si>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</si>
  <si>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</si>
  <si>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</si>
  <si>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</si>
  <si>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</si>
  <si>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</si>
  <si>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</si>
  <si>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</si>
  <si>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</si>
  <si>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</si>
  <si>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</si>
  <si>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</si>
  <si>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</si>
  <si>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</si>
  <si>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</si>
  <si>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</si>
  <si>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</si>
  <si>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</si>
  <si>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</si>
  <si>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</si>
  <si>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</si>
  <si>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</si>
  <si>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</si>
  <si>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</si>
  <si>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</si>
  <si>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located in military area, access issue need special permit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</si>
  <si>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</si>
  <si>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</si>
  <si>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</si>
  <si>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</si>
  <si>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</si>
  <si>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</si>
  <si>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</si>
  <si>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</si>
  <si>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PCM-20251206-00000818</t>
  </si>
  <si>
    <t>EM Team at site TS</t>
  </si>
  <si>
    <t>PCM-20251206-00000836</t>
  </si>
  <si>
    <t>PCM-20251206-00000606</t>
  </si>
  <si>
    <t xml:space="preserve">team at site connected PG // hub site and connected sites restored except WDS0503 3G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</si>
</sst>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2" totalsRowShown="0" headerRowDxfId="79" dataDxfId="78" headerRowBorderDxfId="76" tableBorderDxfId="77" totalsRowBorderDxfId="75">
  <autoFilter ref="A1:L2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334.58002303240937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45997.528448958336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45997.528448958336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45997.528448958336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45997.528448958336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45997.528448958336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45997.528448958336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45997.528448958336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45997.528448958336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45997.528448958336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45997.528448958336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45997.528448958336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45997.528448958336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45997.528448958336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45997.528448958336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45997.528448958336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45997.528448958336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45997.528448958336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45997.528448958336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45997.528448958336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45997.528448958336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45997.528448958336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45997.528448958336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45997.528448958336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45997.528448958336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45997.528448958336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45997.528448958336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45997.528448958336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45997.528448958336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45997.528448958336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45997.528448958336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45997.528448958336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45997.528448958336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45997.528448958336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45997.528448958336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45997.528448958336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45997.528448958336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45997.528448958336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45997.528448958336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45997.528448958336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45997.528448958336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45997.528448958336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45997.528448958336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45997.528448958336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45997.528448958336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45997.528448958336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45997.528448958336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45997.528448958336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45997.528448958336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45997.528448958336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45997.528448958336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45997.528448958336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45997.528448958336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45997.528448958336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45997.528448958336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45997.528448958336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45997.528448958336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45997.528448958336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45997.528448958336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45997.528448958336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45997.528448958336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45997.528448958336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45997.528448958336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45997.528448958336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45997.528448958336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45997.528448958336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45997.528448958336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45997.528448958336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45997.528448958336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45997.528448958336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45997.528448958336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45997.528448958336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45997.528448958336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45997.528448958336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45997.528448958336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45997.528448958336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45997.528448958336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45997.528448958336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45997.528448958336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45997.528448958336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45997.528448958336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45997.528448958336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45997.528448958336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45997.528448958336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45997.528448958336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45997.528448958336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45997.528448958336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45997.528448958336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45997.528448958336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45997.528448958336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45997.528448958336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45997.528448958336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45997.528448958336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45997.528448958336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45997.528448958336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45997.528448958336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45997.528448958336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45997.528448958336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45997.528448958336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45997.528448958336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45997.528448958336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45997.528448958336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45997.528448958336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45997.528448958336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45997.528448958336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45997.528448958336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45997.528448958336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45997.528448958336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45997.528448958336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45997.528448958336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45997.528448958336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45997.528448958336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45997.528448958336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45997.528448958336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45997.528448958336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45997.528448958336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45997.528448958336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45997.528448958336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45997.528448958336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45997.528448958336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45997.528448958336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45997.528448958336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45997.528448958336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45997.528448958336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45997.528448958336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45997.528448958336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45997.528448958336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45997.528448958336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45997.528448958336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45997.528448958336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45997.528448958336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45997.528448958336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45997.528448958336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45997.528448958336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45997.528448958336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45997.528448958336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45997.528448958336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45997.528448958336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45997.528448958336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45997.528448958336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45997.528448958336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45997.528448958336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45997.528448958336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45997.528448958336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45997.528448958336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45997.528448958336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45997.528448958336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45997.528448958336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45997.528448958336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45997.528448958336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45997.528448958336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45997.528448958336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45997.528448958336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45997.528448958336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45997.528448958336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45997.528448958336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45997.528448958336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45997.528448958336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45997.528448958336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45997.528448958336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45997.528448958336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45997.528448958336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45997.528448958336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45997.528448958336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45997.528448958336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45997.528448958336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45997.528448958336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45997.528448958336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45997.528448958336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45997.528448958336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45997.528448958336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45997.528448958336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45997.528448958336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45997.528448958336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45997.528448958336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45997.528448958336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45997.528448958336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45997.528448958336</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45997.528448958336</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45997.528448958336</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45997.528448958336</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45997.528448958336</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45997.528448958336</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45997.528448958336</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45997.528448958336</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45997.528448958336</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45997.528448958336</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45997.528448958336</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45997.528448958336</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45997.528448958336</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45997.528448958336</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45997.528448958336</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45997.528448958336</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45997.528448958336</v>
      </c>
      <c r="H195" s="122"/>
      <c r="I195" s="124" t="str">
        <f>IFERROR(VLOOKUP(D195,DB!A:F,6,0),"")</f>
        <v/>
      </c>
      <c r="J195" s="124" t="str">
        <f>IFERROR(VLOOKUP(D195,DB!A:G,7,0),"")</f>
        <v/>
      </c>
      <c r="K195" s="120"/>
      <c r="L195" s="119" t="str">
        <f>IFERROR(VLOOKUP(D195,DB!A:I,9,0),"")</f>
        <v/>
      </c>
    </row>
  </sheetData>
  <customSheetViews>
    <customSheetView guid="{F6042A99-DD27-4453-835D-0834D95730CC}" filter="1" showAutoFilter="1">
      <pageMargins left="0" right="0" top="0" bottom="0" header="0" footer="0"/>
      <autoFilter ref="B1:M1" xr:uid="{BDC7C828-7709-40FE-8B18-EC0200F9CFCF}"/>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2"/>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172.52861099537404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13.141029976854043</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0.17306701389316004</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R2</v>
      </c>
      <c r="C6" s="18"/>
      <c r="D6" s="18" t="s">
        <v>23838</v>
      </c>
      <c r="E6" s="18"/>
      <c r="F6" s="97"/>
      <c r="G6" s="98">
        <f ca="1">IFERROR(NOW()-F6,"-")</f>
        <v>45997.528448958336</v>
      </c>
      <c r="H6" s="97"/>
      <c r="I6" s="18" t="str">
        <f>IFERROR(VLOOKUP(D6,DB!A:F,6,0),"")</f>
        <v>SCECO</v>
      </c>
      <c r="J6" s="18" t="str">
        <f>IFERROR(VLOOKUP(D6,DB!A:G,7,0),"")</f>
        <v>Good</v>
      </c>
      <c r="K6" s="19"/>
      <c r="L6" s="18" t="str">
        <f>IFERROR(VLOOKUP(D6,DB!A:I,9,0),"")</f>
        <v>Latis</v>
      </c>
    </row>
    <row r="7" spans="1:12" ht="31.5" customHeight="1">
      <c r="A7" s="96"/>
      <c r="B7" s="18" t="str">
        <f>IFERROR(VLOOKUP(D7,DB!A:K,11,0),"")</f>
        <v/>
      </c>
      <c r="C7" s="18"/>
      <c r="D7" s="18"/>
      <c r="E7" s="18"/>
      <c r="F7" s="97"/>
      <c r="G7" s="98">
        <f ca="1">IFERROR(NOW()-F7,"-")</f>
        <v>45997.528448958336</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45997.528448958336</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45997.528448958336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45997.528448958336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45997.528448958336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45997.528448958336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45997.528448958336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45997.528448958336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45997.528448958336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45997.528448958336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45997.528448958336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45997.528448958336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45997.528448958336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45997.528448958336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45997.528448958336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45997.528448958336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45997.528448958336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45997.528448958336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45997.528448958336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45997.528448958336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45997.528448958336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45997.528448958336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45997.528448958336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45997.528448958336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45997.528448958336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45997.528448958336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45997.528448958336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45997.528448958336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45997.528448958336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45997.528448958336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45997.528448958336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45997.528448958336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45997.528448958336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45997.528448958336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45997.528448958336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45997.528448958336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45997.528448958336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45997.528448958336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45997.528448958336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45997.528448958336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45997.528448958336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45997.528448958336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45997.528448958336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45997.528448958336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45997.528448958336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45997.528448958336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45997.528448958336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45997.528448958336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45997.528448958336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45997.528448958336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45997.528448958336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45997.528448958336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45997.528448958336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45997.528448958336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45997.528448958336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45997.528448958336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45997.528448958336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45997.528448958336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45997.528448958336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45997.528448958336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45997.528448958336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45997.528448958336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45997.528448958336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45997.528448958336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45997.528448958336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45997.528448958336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45997.528448958336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45997.528448958336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45997.528448958336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45997.528448958336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45997.528448958336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45997.528448958336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45997.528448958336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45997.528448958336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45997.528448958336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45997.528448958336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45997.528448958336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45997.528448958336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45997.528448958336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45997.528448958336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45997.528448958336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45997.528448958336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45997.528448958336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45997.528448958336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45997.528448958336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45997.528448958336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45997.528448958336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45997.528448958336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45997.528448958336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45997.528448958336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45997.528448958336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45997.528448958336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45997.528448958336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45997.528448958336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45997.528448958336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45997.528448958336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45997.528448958336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45997.528448958336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45997.528448958336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45997.528448958336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45997.528448958336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45997.528448958336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45997.528448958336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45997.528448958336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45997.528448958336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45997.528448958336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45997.528448958336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45997.528448958336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45997.528448958336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45997.528448958336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45997.528448958336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45997.528448958336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45997.528448958336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45997.528448958336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45997.528448958336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45997.528448958336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45997.528448958336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45997.528448958336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45997.528448958336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45997.528448958336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45997.528448958336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45997.528448958336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45997.528448958336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45997.528448958336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45997.528448958336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45997.528448958336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45997.528448958336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45997.528448958336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45997.528448958336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45997.528448958336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45997.528448958336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45997.528448958336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45997.528448958336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45997.528448958336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45997.528448958336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45997.528448958336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45997.528448958336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45997.528448958336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45997.528448958336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45997.528448958336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45997.528448958336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45997.528448958336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45997.528448958336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45997.528448958336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45997.528448958336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45997.528448958336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45997.528448958336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45997.528448958336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45997.528448958336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45997.528448958336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45997.528448958336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45997.528448958336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45997.528448958336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45997.528448958336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45997.528448958336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45997.528448958336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45997.528448958336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45997.528448958336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45997.528448958336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45997.528448958336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45997.528448958336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45997.528448958336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45997.528448958336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45997.528448958336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45997.528448958336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45997.528448958336</v>
      </c>
      <c r="H172" s="97"/>
      <c r="I172" s="18" t="str">
        <f>IFERROR(VLOOKUP(D172,DB!A:F,6,0),"")</f>
        <v/>
      </c>
      <c r="J172" s="18" t="str">
        <f>IFERROR(VLOOKUP(D172,DB!A:G,7,0),"")</f>
        <v/>
      </c>
      <c r="K172" s="19"/>
      <c r="L172" s="18" t="str">
        <f>IFERROR(VLOOKUP(D172,DB!A:I,9,0),"")</f>
        <v/>
      </c>
    </row>
    <row r="173" spans="1:12" ht="31.5" customHeight="1">
      <c r="A173" s="149"/>
      <c r="B173" s="150" t="str">
        <f>IFERROR(VLOOKUP(D173,DB!A:K,11,0),"")</f>
        <v/>
      </c>
      <c r="C173" s="150"/>
      <c r="D173" s="150"/>
      <c r="E173" s="150"/>
      <c r="F173" s="151"/>
      <c r="G173" s="152">
        <f ca="1">IFERROR(NOW()-F173,"-")</f>
        <v>45997.528448958336</v>
      </c>
      <c r="H173" s="151"/>
      <c r="I173" s="150" t="str">
        <f>IFERROR(VLOOKUP(D173,DB!A:F,6,0),"")</f>
        <v/>
      </c>
      <c r="J173" s="150" t="str">
        <f>IFERROR(VLOOKUP(D173,DB!A:G,7,0),"")</f>
        <v/>
      </c>
      <c r="K173" s="153"/>
      <c r="L173" s="150" t="str">
        <f>IFERROR(VLOOKUP(D173,DB!A:I,9,0),"")</f>
        <v/>
      </c>
    </row>
    <row r="174" spans="1:12" ht="31.5" customHeight="1">
      <c r="A174" s="96"/>
      <c r="B174" s="18" t="str">
        <f>IFERROR(VLOOKUP(D174,DB!A:K,11,0),"")</f>
        <v/>
      </c>
      <c r="C174" s="18"/>
      <c r="D174" s="18"/>
      <c r="E174" s="18"/>
      <c r="F174" s="97"/>
      <c r="G174" s="98">
        <f ca="1">IFERROR(NOW()-F174,"-")</f>
        <v>45997.528448958336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45997.528448958336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45997.528448958336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45997.528448958336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45997.528448958336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45997.528448958336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45997.528448958336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45997.528448958336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45997.528448958336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45997.528448958336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45997.528448958336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45997.528448958336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45997.528448958336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45997.528448958336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45997.528448958336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45997.528448958336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45997.528448958336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45997.528448958336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45997.528448958336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45997.528448958336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45997.528448958336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45997.528448958336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45997.528448958336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45997.528448958336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45997.528448958336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45997.528448958336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45997.528448958336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45997.528448958336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45997.528448958336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45997.528448958336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45997.528448958336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45997.528448958336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45997.528448958336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45997.528448958336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45997.528448958336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45997.528448958336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45997.528448958336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45997.528448958336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45997.528448958336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45997.528448958336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45997.528448958336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45997.528448958336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45997.528448958336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45997.528448958336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45997.528448958336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45997.528448958336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45997.528448958336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45997.528448958336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45997.528448958336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45997.528448958336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45997.528448958336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45997.528448958336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45997.528448958336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45997.528448958336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45997.528448958336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45997.528448958336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45997.528448958336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45997.528448958336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45997.528448958336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45997.528448958336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45997.528448958336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45997.528448958336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45997.528448958336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45997.528448958336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45997.528448958336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45997.528448958336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45997.528448958336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45997.528448958336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45997.528448958336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45997.528448958336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45997.528448958336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45997.528448958336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45997.528448958336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45997.528448958336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45997.528448958336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45997.528448958336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45997.528448958336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45997.528448958336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45997.528448958336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45997.528448958336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45997.528448958336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45997.528448958336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45997.528448958336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45997.528448958336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45997.528448958336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45997.528448958336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45997.528448958336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45997.528448958336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45997.528448958336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45997.528448958336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45997.528448958336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45997.528448958336</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45997.528448958336</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45997.528448958336</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45997.528448958336</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45997.528448958336</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45997.528448958336</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45997.528448958336</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45997.528448958336</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45997.528448958336</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45997.528448958336</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45997.528448958336</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45997.528448958336</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45997.528448958336</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45997.528448958336</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45997.528448958336</v>
      </c>
      <c r="H279" s="97"/>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7"/>
      <c r="G280" s="98">
        <f ca="1">IFERROR(NOW()-F280,"-")</f>
        <v>45997.528448958336</v>
      </c>
      <c r="H280" s="97"/>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7"/>
      <c r="G281" s="98">
        <f ca="1">IFERROR(NOW()-F281,"-")</f>
        <v>45997.528448958336</v>
      </c>
      <c r="H281" s="97"/>
      <c r="I281" s="18" t="str">
        <f>IFERROR(VLOOKUP(D281,DB!A:F,6,0),"")</f>
        <v/>
      </c>
      <c r="J281" s="18" t="str">
        <f>IFERROR(VLOOKUP(D281,DB!A:G,7,0),"")</f>
        <v/>
      </c>
      <c r="K281" s="19"/>
      <c r="L281" s="18" t="str">
        <f>IFERROR(VLOOKUP(D281,DB!A:I,9,0),"")</f>
        <v/>
      </c>
    </row>
    <row r="282" spans="1:12" ht="31.5" customHeight="1">
      <c r="A282" s="149"/>
      <c r="B282" s="150" t="str">
        <f>IFERROR(VLOOKUP(D282,DB!A:K,11,0),"")</f>
        <v/>
      </c>
      <c r="C282" s="150"/>
      <c r="D282" s="150"/>
      <c r="E282" s="150"/>
      <c r="F282" s="151"/>
      <c r="G282" s="152">
        <f ca="1">IFERROR(NOW()-F282,"-")</f>
        <v>45997.528448958336</v>
      </c>
      <c r="H282" s="151"/>
      <c r="I282" s="150" t="str">
        <f>IFERROR(VLOOKUP(D282,DB!A:F,6,0),"")</f>
        <v/>
      </c>
      <c r="J282" s="150" t="str">
        <f>IFERROR(VLOOKUP(D282,DB!A:G,7,0),"")</f>
        <v/>
      </c>
      <c r="K282" s="153"/>
      <c r="L282" s="150" t="str">
        <f>IFERROR(VLOOKUP(D282,DB!A:I,9,0),"")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45997.528448958336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45997.528448958336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45997.528448958336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45997.528448958336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45997.528448958336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45997.528448958336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45997.528448958336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45997.528448958336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45997.528448958336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45997.528448958336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45997.528448958336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45997.528448958336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45997.528448958336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45997.528448958336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45997.528448958336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45997.528448958336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45997.528448958336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45997.528448958336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45997.528448958336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45997.528448958336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45997.528448958336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45997.528448958336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45997.528448958336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45997.528448958336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45997.528448958336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45997.528448958336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45997.528448958336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45997.528448958336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45997.528448958336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45997.528448958336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45997.528448958336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45997.528448958336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45997.528448958336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45997.528448958336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45997.528448958336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45997.528448958336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45997.528448958336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45997.528448958336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45997.528448958336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45997.528448958336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45997.528448958336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45997.528448958336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45997.528448958336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45997.528448958336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45997.528448958336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45997.528448958336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45997.528448958336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45997.528448958336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45997.528448958336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45997.528448958336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45997.528448958336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45997.528448958336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45997.528448958336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45997.528448958336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45997.528448958336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45997.528448958336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45997.528448958336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45997.528448958336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45997.528448958336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45997.528448958336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45997.528448958336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45997.528448958336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45997.528448958336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45997.528448958336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45997.528448958336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45997.528448958336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45997.528448958336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45997.528448958336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45997.528448958336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45997.528448958336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45997.528448958336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45997.528448958336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45997.528448958336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45997.528448958336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45997.528448958336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45997.528448958336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45997.528448958336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45997.528448958336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45997.528448958336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45997.528448958336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45997.528448958336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45997.528448958336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45997.528448958336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45997.528448958336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45997.528448958336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45997.528448958336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45997.528448958336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45997.528448958336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45997.528448958336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45997.528448958336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45997.528448958336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45997.528448958336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45997.528448958336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45997.528448958336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45997.528448958336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45997.528448958336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45997.528448958336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45997.528448958336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45997.528448958336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45997.528448958336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45997.528448958336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45997.528448958336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45997.528448958336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45997.528448958336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45997.528448958336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45997.528448958336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45997.528448958336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45997.528448958336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45997.528448958336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45997.528448958336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45997.528448958336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45997.528448958336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45997.528448958336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45997.528448958336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45997.528448958336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45997.528448958336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45997.528448958336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45997.528448958336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45997.528448958336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45997.528448958336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45997.528448958336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45997.528448958336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45997.528448958336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45997.528448958336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45997.528448958336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45997.528448958336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45997.528448958336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45997.528448958336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45997.528448958336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45997.528448958336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45997.528448958336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45997.528448958336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45997.528448958336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45997.528448958336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45997.528448958336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45997.528448958336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45997.528448958336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45997.528448958336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45997.528448958336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45997.528448958336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45997.528448958336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45997.528448958336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45997.528448958336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45997.528448958336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45997.528448958336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45997.528448958336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45997.528448958336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45997.528448958336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45997.528448958336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45997.528448958336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45997.528448958336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45997.528448958336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45997.528448958336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45997.528448958336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45997.528448958336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45997.528448958336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45997.528448958336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45997.528448958336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45997.528448958336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45997.528448958336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45997.528448958336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45997.528448958336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45997.528448958336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45997.528448958336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45997.528448958336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45997.528448958336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45997.528448958336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45997.528448958336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45997.528448958336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45997.528448958336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45997.528448958336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45997.528448958336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45997.528448958336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45997.528448958336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45997.528448958336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45997.528448958336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45997.528448958336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45997.528448958336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45997.528448958336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45997.528448958336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45997.528448958336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45997.528448958336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45997.528448958336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45997.528448958336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45997.528448958336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45997.528448958336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45997.528448958336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45997.528448958336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45997.528448958336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45997.528448958336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45997.528448958336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45997.528448958336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45997.528448958336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45997.528448958336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45997.528448958336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45997.528448958336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45997.528448958336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45997.528448958336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45997.528448958336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45997.528448958336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45997.528448958336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45997.528448958336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45997.528448958336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45997.528448958336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45997.528448958336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45997.528448958336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45997.528448958336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45997.528448958336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45997.528448958336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45997.528448958336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45997.528448958336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45997.528448958336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45997.528448958336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45997.528448958336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45997.528448958336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45997.528448958336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45997.528448958336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45997.528448958336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45997.528448958336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45997.528448958336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45997.528448958336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45997.528448958336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45997.528448958336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45997.528448958336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45997.528448958336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45997.528448958336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45997.528448958336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45997.528448958336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45997.528448958336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45997.528448958336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45997.528448958336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45997.528448958336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45997.528448958336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45997.528448958336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45997.528448958336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45997.528448958336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45997.528448958336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45997.528448958336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45997.528448958336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45997.528448958336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45997.528448958336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45997.528448958336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45997.528448958336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45997.528448958336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45997.528448958336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45997.528448958336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45997.528448958336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45997.528448958336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45997.528448958336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45997.528448958336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45997.528448958336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45997.528448958336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45997.528448958336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45997.528448958336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45997.528448958336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45997.528448958336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45997.528448958336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45997.528448958336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45997.528448958336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45997.528448958336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45997.528448958336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45997.528448958336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45997.528448958336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45997.528448958336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45997.528448958336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45997.528448958336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45997.528448958336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45997.528448958336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45997.528448958336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45997.528448958336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45997.528448958336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45997.528448958336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45997.528448958336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45997.528448958336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45997.528448958336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45997.528448958336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45997.528448958336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45997.528448958336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45997.528448958336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45997.528448958336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45997.528448958336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45997.528448958336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45997.528448958336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45997.528448958336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45997.528448958336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45997.528448958336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45997.528448958336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45997.528448958336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45997.528448958336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45997.528448958336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45997.528448958336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45997.528448958336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45997.528448958336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45997.528448958336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45997.528448958336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45997.528448958336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45997.528448958336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45997.528448958336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45997.528448958336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45997.528448958336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45997.528448958336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45997.528448958336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45997.528448958336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45997.528448958336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45997.528448958336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45997.528448958336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45997.528448958336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45997.528448958336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45997.528448958336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45997.528448958336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45997.528448958336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45997.528448958336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45997.528448958336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45997.528448958336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45997.528448958336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45997.528448958336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45997.528448958336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45997.528448958336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45997.528448958336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45997.528448958336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45997.528448958336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45997.528448958336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45997.528448958336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45997.528448958336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45997.528448958336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45997.528448958336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45997.528448958336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45997.528448958336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45997.528448958336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45997.528448958336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45997.528448958336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45997.528448958336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45997.528448958336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45997.528448958336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45997.528448958336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45997.528448958336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45997.528448958336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45997.528448958336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45997.528448958336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45997.528448958336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45997.528448958336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45997.528448958336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45997.528448958336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45997.528448958336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45997.528448958336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45997.528448958336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45997.528448958336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45997.528448958336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45997.528448958336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45997.528448958336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45997.528448958336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45997.528448958336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45997.528448958336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45997.528448958336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45997.528448958336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45997.528448958336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45997.528448958336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45997.528448958336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45997.528448958336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45997.528448958336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45997.528448958336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45997.528448958336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45997.528448958336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45997.528448958336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45997.528448958336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45997.528448958336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45997.528448958336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45997.528448958336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45997.528448958336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45997.528448958336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45997.528448958336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45997.528448958336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45997.528448958336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45997.528448958336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45997.528448958336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45997.528448958336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45997.528448958336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45997.528448958336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45997.528448958336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45997.528448958336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45997.528448958336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45997.528448958336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45997.528448958336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45997.528448958336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45997.528448958336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45997.528448958336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45997.528448958336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45997.528448958336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45997.528448958336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45997.528448958336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45997.528448958336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45997.528448958336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45997.528448958336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45997.528448958336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45997.528448958336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45997.528448958336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45997.528448958336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45997.528448958336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45997.528448958336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45997.528448958336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45997.528448958336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45997.528448958336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45997.528448958336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45997.528448958336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45997.528448958336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45997.528448958336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45997.528448958336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45997.528448958336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45997.528448958336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45997.528448958336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45997.528448958336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45997.528448958336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45997.528448958336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45997.528448958336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45997.528448958336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45997.528448958336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45997.528448958336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45997.528448958336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45997.528448958336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45997.528448958336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45997.528448958336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45997.528448958336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45997.528448958336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45997.528448958336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45997.528448958336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45997.528448958336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45997.528448958336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45997.528448958336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45997.528448958336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45997.528448958336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45997.528448958336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45997.528448958336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45997.528448958336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45997.528448958336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45997.528448958336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45997.528448958336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45997.528448958336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45997.528448958336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45997.528448958336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45997.528448958336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45997.528448958336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45997.528448958336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45997.528448958336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45997.528448958336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45997.528448958336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45997.528448958336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45997.528448958336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45997.528448958336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45997.528448958336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45997.528448958336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45997.528448958336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45997.528448958336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45997.528448958336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45997.528448958336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45997.528448958336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45997.528448958336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45997.528448958336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45997.528448958336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45997.528448958336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45997.528448958336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45997.528448958336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45997.528448958336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45997.528448958336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45997.528448958336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45997.528448958336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45997.528448958336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45997.528448958336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45997.528448958336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45997.528448958336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45997.528448958336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45997.528448958336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45997.528448958336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45997.528448958336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45997.528448958336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45997.528448958336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45997.528448958336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45997.528448958336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45997.528448958336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45997.528448958336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45997.528448958336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45997.528448958336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45997.528448958336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45997.528448958336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45997.528448958336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45997.528448958336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45997.528448958336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45997.528448958336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45997.528448958336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45997.528448958336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45997.528448958336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45997.528448958336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45997.528448958336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45997.528448958336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45997.528448958336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45997.528448958336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45997.528448958336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45997.528448958336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45997.528448958336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45997.528448958336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45997.528448958336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45997.528448958336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45997.528448958336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45997.528448958336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45997.528448958336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45997.528448958336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45997.528448958336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45997.528448958336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45997.528448958336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45997.528448958336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45997.528448958336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45997.528448958336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45997.528448958336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45997.528448958336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45997.528448958336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45997.528448958336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45997.528448958336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45997.528448958336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45997.528448958336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45997.528448958336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45997.528448958336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45997.528448958336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45997.528448958336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45997.528448958336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45997.528448958336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45997.528448958336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45997.528448958336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45997.528448958336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45997.528448958336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45997.528448958336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45997.528448958336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45997.528448958336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45997.528448958336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45997.528448958336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45997.528448958336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45997.528448958336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45997.528448958336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45997.528448958336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45997.528448958336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45997.528448958336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45997.528448958336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45997.528448958336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45997.528448958336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45997.528448958336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45997.528448958336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45997.528448958336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45997.528448958336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45997.528448958336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45997.528448958336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45997.528448958336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45997.528448958336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45997.528448958336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45997.528448958336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45997.528448958336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45997.528448958336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45997.528448958336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45997.528448958336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45997.528448958336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45997.528448958336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45997.528448958336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45997.528448958336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45997.528448958336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45997.528448958336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45997.528448958336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45997.528448958336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45997.528448958336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45997.528448958336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45997.528448958336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45997.528448958336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45997.528448958336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45997.528448958336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45997.528448958336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45997.528448958336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45997.528448958336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45997.528448958336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45997.528448958336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45997.528448958336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45997.528448958336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45997.528448958336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45997.528448958336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45997.528448958336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45997.528448958336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45997.528448958336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45997.528448958336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45997.528448958336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45997.528448958336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45997.528448958336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45997.528448958336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45997.528448958336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45997.528448958336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45997.528448958336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45997.528448958336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45997.528448958336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45997.528448958336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45997.528448958336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45997.528448958336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45997.528448958336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45997.528448958336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45997.528448958336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45997.528448958336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45997.528448958336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45997.528448958336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45997.528448958336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45997.528448958336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45997.528448958336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45997.528448958336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45997.528448958336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45997.528448958336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45997.528448958336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45997.528448958336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45997.528448958336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45997.528448958336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45997.528448958336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45997.528448958336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45997.528448958336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45997.528448958336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45997.528448958336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45997.528448958336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45997.528448958336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45997.528448958336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45997.528448958336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45997.528448958336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45997.528448958336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45997.528448958336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45997.528448958336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45997.528448958336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45997.528448958336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45997.528448958336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45997.528448958336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45997.528448958336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45997.528448958336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45997.528448958336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45997.528448958336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45997.528448958336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45997.528448958336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45997.528448958336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45997.528448958336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45997.528448958336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45997.528448958336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45997.528448958336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45997.528448958336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45997.528448958336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45997.528448958336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45997.528448958336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45997.528448958336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45997.528448958336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45997.528448958336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45997.528448958336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45997.528448958336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45997.528448958336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45997.528448958336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45997.528448958336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45997.528448958336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45997.528448958336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45997.528448958336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45997.528448958336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45997.528448958336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45997.528448958336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45997.528448958336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45997.528448958336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45997.528448958336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45997.528448958336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45997.528448958336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45997.528448958336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45997.528448958336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45997.528448958336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45997.528448958336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45997.528448958336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45997.528448958336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45997.528448958336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45997.528448958336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45997.528448958336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45997.528448958336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45997.528448958336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45997.528448958336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45997.528448958336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45997.528448958336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45997.528448958336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45997.528448958336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45997.528448958336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45997.528448958336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45997.528448958336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45997.528448958336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45997.528448958336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45997.528448958336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45997.528448958336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45997.528448958336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45997.528448958336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45997.528448958336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45997.528448958336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45997.528448958336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45997.528448958336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45997.528448958336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45997.528448958336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45997.528448958336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45997.528448958336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45997.528448958336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45997.528448958336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45997.528448958336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45997.528448958336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45997.528448958336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45997.528448958336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45997.528448958336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45997.528448958336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45997.528448958336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45997.528448958336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45997.528448958336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45997.528448958336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45997.528448958336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45997.528448958336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45997.528448958336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45997.528448958336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45997.528448958336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45997.528448958336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45997.528448958336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45997.528448958336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45997.528448958336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45997.528448958336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45997.528448958336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45997.528448958336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45997.528448958336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45997.528448958336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45997.528448958336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45997.528448958336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45997.528448958336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45997.528448958336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45997.528448958336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45997.528448958336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45997.528448958336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45997.528448958336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45997.528448958336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45997.528448958336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45997.528448958336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45997.528448958336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45997.528448958336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45997.528448958336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45997.528448958336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45997.528448958336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45997.528448958336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45997.528448958336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45997.528448958336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45997.528448958336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45997.528448958336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45997.528448958336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45997.528448958336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45997.528448958336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45997.528448958336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45997.528448958336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45997.528448958336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45997.528448958336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45997.528448958336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45997.528448958336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45997.528448958336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45997.528448958336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45997.528448958336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45997.528448958336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45997.528448958336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45997.528448958336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45997.528448958336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45997.528448958336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45997.528448958336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45997.528448958336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45997.528448958336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45997.528448958336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45997.528448958336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45997.528448958336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45997.528448958336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45997.528448958336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45997.528448958336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45997.528448958336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45997.528448958336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45997.528448958336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45997.528448958336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45997.528448958336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45997.528448958336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45997.528448958336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45997.528448958336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45997.528448958336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45997.528448958336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45997.528448958336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45997.528448958336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45997.528448958336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45997.528448958336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45997.528448958336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45997.528448958336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45997.528448958336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45997.528448958336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45997.528448958336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45997.528448958336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45997.528448958336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45997.528448958336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45997.528448958336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45997.528448958336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45997.528448958336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45997.528448958336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45997.528448958336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45997.528448958336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45997.528448958336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45997.528448958336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45997.528448958336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45997.528448958336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45997.528448958336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45997.528448958336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45997.528448958336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45997.528448958336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45997.528448958336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45997.528448958336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45997.528448958336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45997.528448958336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45997.528448958336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45997.528448958336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45997.528448958336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45997.528448958336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45997.528448958336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45997.528448958336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45997.528448958336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45997.528448958336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45997.528448958336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45997.528448958336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45997.528448958336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45997.528448958336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45997.528448958336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45997.528448958336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45997.528448958336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45997.528448958336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45997.528448958336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45997.528448958336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45997.528448958336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45997.528448958336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45997.528448958336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45997.528448958336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45997.528448958336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45997.528448958336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45997.528448958336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45997.528448958336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45997.528448958336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45997.528448958336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45997.528448958336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45997.528448958336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45997.528448958336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45997.528448958336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45997.528448958336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45997.528448958336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45997.528448958336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45997.528448958336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45997.528448958336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45997.528448958336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45997.528448958336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45997.528448958336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45997.528448958336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45997.528448958336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45997.528448958336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45997.528448958336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45997.528448958336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45997.528448958336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45997.528448958336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45997.528448958336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45997.528448958336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45997.528448958336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45997.528448958336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45997.528448958336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45997.528448958336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45997.528448958336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45997.528448958336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45997.528448958336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45997.528448958336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45997.528448958336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45997.528448958336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45997.528448958336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45997.528448958336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45997.528448958336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45997.528448958336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45997.528448958336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45997.528448958336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45997.528448958336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45997.528448958336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45997.528448958336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45997.528448958336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45997.528448958336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45997.528448958336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45997.528448958336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45997.528448958336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45997.528448958336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45997.528448958336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45997.528448958336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45997.528448958336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45997.528448958336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45997.528448958336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45997.528448958336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45997.528448958336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45997.528448958336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45997.528448958336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45997.528448958336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45997.528448958336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45997.528448958336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45997.528448958336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45997.528448958336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45997.528448958336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45997.528448958336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45997.528448958336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45997.528448958336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45997.528448958336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45997.528448958336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45997.528448958336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45997.528448958336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45997.528448958336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45997.528448958336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45997.528448958336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45997.528448958336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45997.528448958336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45997.528448958336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45997.528448958336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45997.528448958336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45997.528448958336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45997.528448958336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45997.528448958336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45997.528448958336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45997.528448958336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45997.528448958336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45997.528448958336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45997.528448958336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45997.528448958336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45997.528448958336</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294.04773136573931</v>
      </c>
      <c r="H2" s="91">
        <v>45703.474768518521</v>
      </c>
      <c r="I2" s="91" t="str">
        <f>IFERROR(VLOOKUP(D2,DB!A:F,6,0),"")</f>
        <v>SCECO</v>
      </c>
      <c r="J2" s="91" t="str">
        <f>IFERROR(VLOOKUP(D2,DB!A:G,7,0),"")</f>
        <v>Dead</v>
      </c>
      <c r="K2" s="93" t="s">
        <v>39120</v>
      </c>
      <c r="L2" s="87" t="str">
        <f>IFERROR(VLOOKUP(D2,DB!A:I,9,0),"")</f>
        <v>Latis</v>
      </c>
    </row>
    <row r="3" spans="1:16" ht="15" customHeight="1">
      <c r="A3" s="107" t="s">
        <v>39121</v>
      </c>
      <c r="B3" s="107" t="str">
        <f>IFERROR(VLOOKUP(D3,DB!A:K,11,0),"")</f>
        <v>R4</v>
      </c>
      <c r="C3" s="89">
        <v>2</v>
      </c>
      <c r="D3" s="87" t="s">
        <v>32840</v>
      </c>
      <c r="E3" s="90" t="s">
        <v>39106</v>
      </c>
      <c r="F3" s="91">
        <v>45997.492002314815</v>
      </c>
      <c r="G3" s="92">
        <f t="shared" ref="G3:G66" ca="1" si="0">IFERROR(NOW()-F3,"")</f>
        <v>3.6446643520321231E-2</v>
      </c>
      <c r="H3" s="91">
        <v>45997.474282407406</v>
      </c>
      <c r="I3" s="107" t="str">
        <f>IFERROR(VLOOKUP(D3,DB!A:F,6,0),"")</f>
        <v>SCECO</v>
      </c>
      <c r="J3" s="107" t="str">
        <f>IFERROR(VLOOKUP(D3,DB!A:G,7,0),"")</f>
        <v>Dead</v>
      </c>
      <c r="K3" s="93" t="s">
        <v>39122</v>
      </c>
      <c r="L3" s="87" t="str">
        <f>IFERROR(VLOOKUP(D3,DB!A:I,9,0),"")</f>
        <v>Latis</v>
      </c>
    </row>
    <row r="4" spans="1:16" ht="15" customHeight="1">
      <c r="A4" s="107"/>
      <c r="B4" s="107" t="str">
        <f>IFERROR(VLOOKUP(D4,DB!A:K,11,0),"")</f>
        <v/>
      </c>
      <c r="C4" s="89"/>
      <c r="D4" s="87"/>
      <c r="E4" s="90"/>
      <c r="F4" s="91"/>
      <c r="G4" s="92">
        <f t="shared" ca="1" si="0"/>
        <v>45997.528448958336</v>
      </c>
      <c r="H4" s="91"/>
      <c r="I4" s="107" t="str">
        <f>IFERROR(VLOOKUP(D4,DB!A:F,6,0),"")</f>
        <v/>
      </c>
      <c r="J4" s="107" t="str">
        <f>IFERROR(VLOOKUP(D4,DB!A:G,7,0),"")</f>
        <v/>
      </c>
      <c r="K4" s="93"/>
      <c r="L4" s="87" t="str">
        <f>IFERROR(VLOOKUP(D4,DB!A:I,9,0),"")</f>
        <v/>
      </c>
    </row>
    <row r="5" spans="1:16" ht="15" customHeight="1">
      <c r="A5" s="107"/>
      <c r="B5" s="107" t="str">
        <f>IFERROR(VLOOKUP(D5,DB!A:K,11,0),"")</f>
        <v/>
      </c>
      <c r="C5" s="89"/>
      <c r="D5" s="87"/>
      <c r="E5" s="90"/>
      <c r="F5" s="91"/>
      <c r="G5" s="92">
        <f t="shared" ca="1" si="0"/>
        <v>45997.528448958336</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45997.528448958336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45997.528448958336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45997.528448958336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45997.528448958336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45997.528448958336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45997.528448958336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45997.528448958336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45997.528448958336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45997.528448958336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45997.528448958336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45997.528448958336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45997.528448958336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45997.528448958336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45997.528448958336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45997.528448958336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45997.528448958336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45997.528448958336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45997.528448958336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45997.528448958336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45997.528448958336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45997.528448958336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45997.528448958336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45997.528448958336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45997.528448958336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45997.528448958336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45997.528448958336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45997.528448958336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45997.528448958336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45997.528448958336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45997.528448958336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45997.528448958336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45997.528448958336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45997.528448958336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45997.528448958336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45997.528448958336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45997.528448958336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45997.528448958336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45997.528448958336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45997.528448958336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45997.528448958336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45997.528448958336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45997.528448958336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45997.528448958336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45997.528448958336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45997.528448958336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45997.528448958336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45997.528448958336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45997.528448958336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45997.528448958336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45997.528448958336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45997.528448958336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45997.528448958336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45997.528448958336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45997.528448958336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45997.528448958336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45997.528448958336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45997.528448958336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45997.528448958336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45997.528448958336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45997.528448958336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45997.528448958336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45997.528448958336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45997.528448958336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45997.528448958336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45997.528448958336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45997.528448958336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45997.528448958336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45997.528448958336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45997.528448958336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45997.528448958336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45997.528448958336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45997.528448958336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45997.528448958336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45997.528448958336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45997.528448958336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45997.528448958336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45997.528448958336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45997.528448958336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45997.528448958336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45997.528448958336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45997.528448958336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45997.528448958336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45997.528448958336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45997.528448958336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45997.528448958336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45997.528448958336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45997.528448958336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45997.528448958336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45997.528448958336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45997.528448958336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45997.528448958336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45997.528448958336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45997.528448958336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45997.528448958336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45997.528448958336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45997.528448958336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45997.528448958336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45997.528448958336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45997.528448958336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45997.528448958336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45997.528448958336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45997.528448958336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45997.528448958336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45997.528448958336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45997.528448958336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45997.528448958336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45997.528448958336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45997.528448958336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45997.528448958336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45997.528448958336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45997.528448958336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45997.528448958336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45997.528448958336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45997.528448958336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45997.528448958336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45997.528448958336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45997.528448958336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45997.528448958336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45997.528448958336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45997.528448958336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45997.528448958336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45997.528448958336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45997.528448958336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45997.528448958336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45997.528448958336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45997.528448958336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45997.528448958336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45997.528448958336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45997.528448958336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45997.528448958336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45997.528448958336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45997.528448958336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45997.528448958336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45997.528448958336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45997.528448958336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45997.528448958336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45997.528448958336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45997.528448958336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45997.528448958336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45997.528448958336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45997.528448958336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45997.528448958336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45997.528448958336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45997.528448958336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45997.528448958336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45997.528448958336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45997.528448958336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45997.528448958336</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45997.528448958336</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45997.528448958336</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45997.528448958336</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45997.528448958336</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45997.528448958336</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45997.528448958336</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45997.528448958336</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45997.528448958336</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45997.528448958336</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45997.528448958336</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45997.528448958336</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45997.528448958336</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45997.528448958336</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45997.528448958336</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45997.528448958336</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45997.528448958336</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45997.528448958336</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45997.528448958336</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45997.528448958336</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45997.528448958336</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45997.528448958336</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45997.528448958336</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45997.528448958336</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39123</v>
      </c>
      <c r="B2" s="37" t="str">
        <f>IFERROR(VLOOKUP(D2,DB!A:K,11,0),"")</f>
        <v>R5</v>
      </c>
      <c r="C2" s="37">
        <v>3</v>
      </c>
      <c r="D2" s="100" t="s">
        <v>36085</v>
      </c>
      <c r="E2" s="37" t="s">
        <v>39106</v>
      </c>
      <c r="F2" s="38">
        <v>45891.832060185188</v>
      </c>
      <c r="G2" s="102">
        <f ca="1">IFERROR(NOW()-F2,"")</f>
        <v>105.69638877314719</v>
      </c>
      <c r="H2" s="38">
        <v>45891.790393518517</v>
      </c>
      <c r="I2" s="37" t="str">
        <f>IFERROR(VLOOKUP(D2,DB!A:F,6,0),"")</f>
        <v>Generator-SG</v>
      </c>
      <c r="J2" s="37" t="str">
        <f>IFERROR(VLOOKUP(D2,DB!A:G,7,0),"")</f>
        <v>Vandalized</v>
      </c>
      <c r="K2" s="37" t="s">
        <v>39124</v>
      </c>
      <c r="L2" s="37" t="str">
        <f>IFERROR(VLOOKUP(D2,DB!A:I,9,0),"")</f>
        <v>Latis</v>
      </c>
      <c r="M2" s="99"/>
    </row>
    <row r="3" spans="1:13" s="39" customFormat="1" ht="30.75">
      <c r="A3" s="37" t="s">
        <v>39125</v>
      </c>
      <c r="B3" s="37" t="str">
        <f>IFERROR(VLOOKUP(D3,DB!A:K,11,0),"")</f>
        <v>R5</v>
      </c>
      <c r="C3" s="37">
        <v>1</v>
      </c>
      <c r="D3" s="37" t="s">
        <v>33407</v>
      </c>
      <c r="E3" s="37" t="s">
        <v>39109</v>
      </c>
      <c r="F3" s="38">
        <v>45926.188877314817</v>
      </c>
      <c r="G3" s="102">
        <f t="shared" ref="G3" ca="1" si="0">IFERROR(NOW()-F3,"")</f>
        <v>71.339571643518866</v>
      </c>
      <c r="H3" s="38">
        <v>45926.158159722225</v>
      </c>
      <c r="I3" s="37" t="str">
        <f>IFERROR(VLOOKUP(D3,DB!A:F,6,0),"")</f>
        <v>SCECO</v>
      </c>
      <c r="J3" s="37" t="str">
        <f>IFERROR(VLOOKUP(D3,DB!A:G,7,0),"")</f>
        <v>Good</v>
      </c>
      <c r="K3" s="37" t="s">
        <v>39126</v>
      </c>
      <c r="L3" s="37" t="str">
        <f>IFERROR(VLOOKUP(D3,DB!A:I,9,0),"")</f>
        <v>Latis</v>
      </c>
      <c r="M3" s="99"/>
    </row>
    <row r="4" spans="1:13" s="39" customFormat="1" ht="45.75" customHeight="1">
      <c r="A4" s="103" t="s">
        <v>39127</v>
      </c>
      <c r="B4" s="103" t="str">
        <f>IFERROR(VLOOKUP(D4,DB!A:K,11,0),"")</f>
        <v>R5</v>
      </c>
      <c r="C4" s="103">
        <v>1</v>
      </c>
      <c r="D4" s="103" t="s">
        <v>34832</v>
      </c>
      <c r="E4" s="103" t="s">
        <v>39109</v>
      </c>
      <c r="F4" s="104">
        <v>45948.661111111112</v>
      </c>
      <c r="G4" s="105">
        <f t="shared" ref="G4" ca="1" si="1">IFERROR(NOW()-F4,"")</f>
        <v>48.867337847223098</v>
      </c>
      <c r="H4" s="104">
        <v>45948.661111111112</v>
      </c>
      <c r="I4" s="103" t="str">
        <f>IFERROR(VLOOKUP(D4,DB!A:F,6,0),"")</f>
        <v>SCECO</v>
      </c>
      <c r="J4" s="103" t="str">
        <f>IFERROR(VLOOKUP(D4,DB!A:G,7,0),"")</f>
        <v>Dead</v>
      </c>
      <c r="K4" s="103" t="s">
        <v>39128</v>
      </c>
      <c r="L4" s="103" t="str">
        <f>IFERROR(VLOOKUP(D4,DB!A:I,9,0),"")</f>
        <v>Latis</v>
      </c>
    </row>
    <row r="5" spans="1:13" s="39" customFormat="1" ht="30.75">
      <c r="A5" s="103" t="s">
        <v>39129</v>
      </c>
      <c r="B5" s="103" t="str">
        <f>IFERROR(VLOOKUP(D5,DB!A:K,11,0),"")</f>
        <v>R5</v>
      </c>
      <c r="C5" s="103">
        <v>1</v>
      </c>
      <c r="D5" s="103" t="s">
        <v>36592</v>
      </c>
      <c r="E5" s="103" t="s">
        <v>39106</v>
      </c>
      <c r="F5" s="104">
        <v>45981.373298611114</v>
      </c>
      <c r="G5" s="105">
        <f ca="1">IFERROR(NOW()-F5,"")</f>
        <v>16.155150347221934</v>
      </c>
      <c r="H5" s="132">
        <v>45981.360798611109</v>
      </c>
      <c r="I5" s="103" t="str">
        <f>IFERROR(VLOOKUP(D5,DB!A:F,6,0),"")</f>
        <v>SCECO</v>
      </c>
      <c r="J5" s="103" t="str">
        <f>IFERROR(VLOOKUP(D5,DB!A:G,7,0),"")</f>
        <v>Dead</v>
      </c>
      <c r="K5" s="103" t="s">
        <v>39130</v>
      </c>
      <c r="L5" s="103" t="str">
        <f>IFERROR(VLOOKUP(D5,DB!A:I,9,0),"")</f>
        <v>Latis</v>
      </c>
    </row>
    <row r="6" spans="1:13">
      <c r="A6" s="37" t="s">
        <v>39131</v>
      </c>
      <c r="B6" s="37" t="str">
        <f>IFERROR(VLOOKUP(D6,DB!A:K,11,0),"")</f>
        <v>R5</v>
      </c>
      <c r="C6" s="37">
        <v>1</v>
      </c>
      <c r="D6" s="37" t="s">
        <v>38181</v>
      </c>
      <c r="E6" s="37" t="s">
        <v>39106</v>
      </c>
      <c r="F6" s="38">
        <v>45997.482916666668</v>
      </c>
      <c r="G6" s="131">
        <f t="shared" ref="G6:G9" ca="1" si="2">IFERROR(NOW()-F6,"")</f>
        <v>4.5532291667768732E-2</v>
      </c>
      <c r="H6" s="38">
        <v>45997.477361111109</v>
      </c>
      <c r="I6" s="37" t="str">
        <f>IFERROR(VLOOKUP(D6,DB!A:F,6,0),"")</f>
        <v>SCECO</v>
      </c>
      <c r="J6" s="37" t="str">
        <f>IFERROR(VLOOKUP(D6,DB!A:G,7,0),"")</f>
        <v>Haj Removal</v>
      </c>
      <c r="K6" s="37" t="s">
        <v>39132</v>
      </c>
      <c r="L6" s="37" t="str">
        <f>IFERROR(VLOOKUP(D6,DB!A:I,9,0),"")</f>
        <v>Latis</v>
      </c>
    </row>
    <row r="7" spans="1:13">
      <c r="A7" s="37" t="s">
        <v>39133</v>
      </c>
      <c r="B7" s="37" t="str">
        <f>IFERROR(VLOOKUP(D7,DB!A:K,11,0),"")</f>
        <v>R5</v>
      </c>
      <c r="C7" s="37">
        <v>1</v>
      </c>
      <c r="D7" s="37" t="s">
        <v>33367</v>
      </c>
      <c r="E7" s="37" t="s">
        <v>39106</v>
      </c>
      <c r="F7" s="38">
        <v>45997.490694444445</v>
      </c>
      <c r="G7" s="131">
        <f t="shared" ca="1" si="2"/>
        <v>3.7754513890831731E-2</v>
      </c>
      <c r="H7" s="38">
        <v>45997.459444444445</v>
      </c>
      <c r="I7" s="37" t="str">
        <f>IFERROR(VLOOKUP(D7,DB!A:F,6,0),"")</f>
        <v>SCECO</v>
      </c>
      <c r="J7" s="37" t="str">
        <f>IFERROR(VLOOKUP(D7,DB!A:G,7,0),"")</f>
        <v>Dead</v>
      </c>
      <c r="K7" s="37" t="s">
        <v>39132</v>
      </c>
      <c r="L7" s="37" t="str">
        <f>IFERROR(VLOOKUP(D7,DB!A:I,9,0),"")</f>
        <v>Latis</v>
      </c>
    </row>
    <row r="8" spans="1:13">
      <c r="A8" s="37"/>
      <c r="B8" s="37" t="str">
        <f>IFERROR(VLOOKUP(D8,DB!A:K,11,0),"")</f>
        <v/>
      </c>
      <c r="C8" s="37"/>
      <c r="D8" s="37"/>
      <c r="E8" s="37"/>
      <c r="F8" s="38"/>
      <c r="G8" s="131">
        <f t="shared" ca="1" si="2"/>
        <v>45997.528448958336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2"/>
        <v>45997.528448958336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ref="G10:G41" ca="1" si="3">IFERROR(NOW()-F10,"")</f>
        <v>45997.528448958336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45997.528448958336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45997.528448958336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45997.528448958336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45997.528448958336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45997.528448958336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45997.528448958336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45997.528448958336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45997.528448958336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45997.528448958336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45997.528448958336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45997.528448958336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45997.528448958336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45997.528448958336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45997.528448958336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45997.528448958336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45997.528448958336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45997.528448958336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45997.528448958336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45997.528448958336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45997.528448958336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45997.528448958336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45997.528448958336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45997.528448958336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45997.528448958336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45997.528448958336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45997.528448958336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t="shared" ca="1" si="3"/>
        <v>45997.528448958336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t="shared" ca="1" si="3"/>
        <v>45997.528448958336</v>
      </c>
      <c r="H38" s="38"/>
      <c r="I38" s="37" t="str">
        <f>IFERROR(VLOOKUP(D38,DB!A:F,6,0),"")</f>
        <v/>
      </c>
      <c r="J38" s="37" t="str">
        <f>IFERROR(VLOOKUP(D38,DB!A:G,7,0),"")</f>
        <v/>
      </c>
      <c r="K38" s="37"/>
      <c r="L38" s="37" t="str">
        <f>IFERROR(VLOOKUP(D38,DB!A:I,9,0),"")</f>
        <v/>
      </c>
    </row>
    <row r="39" spans="1:12">
      <c r="A39" s="146"/>
      <c r="B39" s="146" t="str">
        <f>IFERROR(VLOOKUP(D39,DB!A:K,11,0),"")</f>
        <v/>
      </c>
      <c r="C39" s="146"/>
      <c r="D39" s="146"/>
      <c r="E39" s="146"/>
      <c r="F39" s="147"/>
      <c r="G39" s="148">
        <f t="shared" ca="1" si="3"/>
        <v>45997.528448958336</v>
      </c>
      <c r="H39" s="147"/>
      <c r="I39" s="146" t="str">
        <f>IFERROR(VLOOKUP(D39,DB!A:F,6,0),"")</f>
        <v/>
      </c>
      <c r="J39" s="146" t="str">
        <f>IFERROR(VLOOKUP(D39,DB!A:G,7,0),"")</f>
        <v/>
      </c>
      <c r="K39" s="146"/>
      <c r="L39" s="146"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39134</v>
      </c>
      <c r="B2" s="115" t="str">
        <f>IFERROR(VLOOKUP(D2,DB!A:K,11,0),"")</f>
        <v>R6</v>
      </c>
      <c r="C2" s="116">
        <v>5</v>
      </c>
      <c r="D2" s="115" t="s">
        <v>28419</v>
      </c>
      <c r="E2" s="138" t="s">
        <v>39106</v>
      </c>
      <c r="F2" s="117">
        <v>45997.399178240739</v>
      </c>
      <c r="G2" s="72">
        <f t="shared" ref="G2:G46" ca="1" si="0">IFERROR(NOW()-F2,"-")</f>
        <v>0.12927071759622777</v>
      </c>
      <c r="H2" s="117">
        <v>45997.399178240739</v>
      </c>
      <c r="I2" s="115" t="str">
        <f>IFERROR(VLOOKUP(D2,DB!A:F,6,0),"")</f>
        <v>SCECO</v>
      </c>
      <c r="J2" s="115" t="str">
        <f>IFERROR(VLOOKUP(D2,DB!A:G,7,0),"")</f>
        <v>Dead</v>
      </c>
      <c r="K2" s="118" t="s">
        <v>39135</v>
      </c>
      <c r="L2" s="133" t="str">
        <f>IFERROR(VLOOKUP(D2,DB!A:I,9,0),"")</f>
        <v>Latis</v>
      </c>
    </row>
    <row r="3" spans="1:16382" ht="31.5" customHeight="1">
      <c r="A3" s="114"/>
      <c r="B3" s="115" t="str">
        <f>IFERROR(VLOOKUP(D3,DB!A:K,11,0),"")</f>
        <v/>
      </c>
      <c r="C3" s="116"/>
      <c r="D3" s="115"/>
      <c r="E3" s="138"/>
      <c r="F3" s="117"/>
      <c r="G3" s="72">
        <f t="shared" ca="1" si="0"/>
        <v>45997.528448958336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45997.528448958336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45997.528448958336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45997.528448958336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45997.528448958336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45997.528448958336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45997.528448958336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45997.528448958336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45997.528448958336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45997.528448958336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45997.528448958336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45997.528448958336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45997.528448958336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45997.528448958336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45997.528448958336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45997.528448958336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45997.528448958336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45997.528448958336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45997.528448958336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45997.528448958336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45997.528448958336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45997.528448958336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45997.528448958336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45997.528448958336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45997.528448958336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45997.528448958336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45997.528448958336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45997.528448958336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45997.528448958336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45997.528448958336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45997.528448958336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45997.528448958336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45997.528448958336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45997.528448958336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45997.528448958336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45997.528448958336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45997.528448958336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45997.528448958336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45997.528448958336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45997.528448958336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45997.528448958336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45997.528448958336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45997.528448958336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45997.528448958336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45997.528448958336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45997.528448958336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45997.528448958336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45997.528448958336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45997.528448958336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45997.528448958336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45997.528448958336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45997.528448958336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45997.528448958336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45997.528448958336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45997.528448958336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45997.528448958336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45997.528448958336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45997.528448958336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45997.528448958336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45997.528448958336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45997.528448958336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45997.528448958336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45997.528448958336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45997.528448958336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45997.528448958336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45997.528448958336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45997.528448958336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45997.528448958336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45997.528448958336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45997.528448958336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45997.528448958336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45997.528448958336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45997.528448958336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45997.528448958336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45997.528448958336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45997.528448958336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45997.528448958336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45997.528448958336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45997.528448958336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45997.528448958336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45997.528448958336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45997.528448958336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45997.528448958336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45997.528448958336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45997.528448958336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45997.528448958336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45997.528448958336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45997.528448958336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45997.528448958336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45997.528448958336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45997.528448958336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45997.528448958336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45997.528448958336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45997.528448958336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45997.528448958336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45997.528448958336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45997.528448958336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45997.528448958336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45997.528448958336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45997.528448958336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45997.528448958336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45997.528448958336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45997.528448958336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45997.528448958336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45997.528448958336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45997.528448958336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45997.528448958336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45997.528448958336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45997.528448958336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45997.528448958336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45997.528448958336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45997.528448958336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45997.528448958336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45997.528448958336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45997.528448958336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45997.528448958336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45997.528448958336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45997.528448958336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45997.528448958336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45997.528448958336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45997.528448958336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45997.528448958336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45997.528448958336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45997.528448958336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45997.528448958336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45997.528448958336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45997.528448958336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45997.528448958336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45997.528448958336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45997.528448958336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45997.528448958336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45997.528448958336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45997.528448958336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45997.528448958336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45997.528448958336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45997.528448958336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45997.528448958336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45997.528448958336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45997.528448958336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45997.528448958336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45997.528448958336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45997.528448958336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45997.528448958336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45997.528448958336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45997.528448958336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45997.528448958336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45997.528448958336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45997.528448958336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45997.528448958336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45997.528448958336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45997.528448958336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45997.528448958336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45997.528448958336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45997.528448958336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45997.528448958336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45997.528448958336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45997.528448958336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45997.528448958336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45997.528448958336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45997.528448958336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45997.528448958336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45997.528448958336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45997.528448958336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45997.528448958336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45997.528448958336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45997.528448958336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45997.528448958336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45997.528448958336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45997.528448958336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45997.528448958336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45997.528448958336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45997.528448958336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45997.528448958336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45997.528448958336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45997.528448958336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45997.528448958336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45997.528448958336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45997.528448958336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45997.528448958336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45997.528448958336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45997.528448958336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45997.528448958336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45997.528448958336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45997.528448958336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45997.528448958336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45997.528448958336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45997.528448958336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45997.528448958336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45997.528448958336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45997.528448958336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45997.528448958336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45997.528448958336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45997.528448958336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45997.528448958336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45997.528448958336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45997.528448958336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45997.528448958336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45997.528448958336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45997.528448958336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45997.528448958336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45997.528448958336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45997.528448958336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45997.528448958336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45997.528448958336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45997.528448958336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45997.528448958336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45997.528448958336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45997.528448958336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45997.528448958336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45997.528448958336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45997.528448958336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45997.528448958336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45997.528448958336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45997.528448958336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45997.528448958336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45997.528448958336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45997.528448958336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45997.528448958336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45997.528448958336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45997.528448958336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45997.528448958336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45997.528448958336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45997.528448958336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45997.528448958336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45997.528448958336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45997.528448958336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45997.528448958336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45997.528448958336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45997.528448958336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45997.528448958336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45997.528448958336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45997.528448958336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45997.528448958336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45997.528448958336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45997.528448958336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45997.528448958336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45997.528448958336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45997.528448958336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45997.528448958336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45997.528448958336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45997.528448958336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45997.528448958336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45997.528448958336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45997.528448958336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45997.528448958336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45997.528448958336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45997.528448958336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45997.528448958336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45997.528448958336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45997.528448958336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45997.528448958336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45997.528448958336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45997.528448958336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45997.528448958336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45997.528448958336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45997.528448958336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45997.528448958336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45997.528448958336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45997.528448958336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45997.528448958336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45997.528448958336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45997.528448958336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45997.528448958336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45997.528448958336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45997.528448958336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45997.528448958336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45997.528448958336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45997.528448958336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45997.528448958336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45997.528448958336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45997.528448958336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45997.528448958336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45997.528448958336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45997.528448958336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45997.528448958336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45997.528448958336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45997.528448958336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45997.528448958336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45997.528448958336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45997.528448958336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45997.528448958336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45997.528448958336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45997.528448958336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45997.528448958336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45997.528448958336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45997.528448958336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45997.528448958336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45997.528448958336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45997.528448958336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45997.528448958336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45997.528448958336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45997.528448958336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45997.528448958336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45997.528448958336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45997.528448958336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45997.528448958336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45997.528448958336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45997.528448958336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45997.528448958336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45997.528448958336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45997.528448958336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45997.528448958336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45997.528448958336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45997.528448958336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45997.528448958336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45997.528448958336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45997.528448958336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45997.528448958336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45997.528448958336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45997.528448958336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45997.528448958336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45997.528448958336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45997.528448958336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45997.528448958336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45997.528448958336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45997.528448958336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45997.528448958336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45997.528448958336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45997.528448958336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45997.528448958336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45997.528448958336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45997.528448958336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45997.528448958336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45997.528448958336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45997.528448958336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45997.528448958336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45997.528448958336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45997.528448958336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45997.528448958336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45997.528448958336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45997.528448958336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45997.528448958336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45997.528448958336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45997.528448958336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45997.528448958336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45997.528448958336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45997.528448958336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45997.528448958336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45997.528448958336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45997.528448958336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45997.528448958336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45997.528448958336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45997.528448958336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45997.528448958336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45997.528448958336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45997.528448958336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45997.528448958336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45997.528448958336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45997.528448958336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45997.528448958336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45997.528448958336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45997.528448958336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45997.528448958336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45997.528448958336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45997.528448958336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45997.528448958336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45997.528448958336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45997.528448958336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45997.528448958336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45997.528448958336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45997.528448958336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45997.528448958336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45997.528448958336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45997.528448958336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45997.528448958336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45997.528448958336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45997.528448958336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45997.528448958336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45997.528448958336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45997.528448958336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45997.528448958336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45997.528448958336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45997.528448958336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45997.528448958336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45997.528448958336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45997.528448958336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45997.528448958336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45997.528448958336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45997.528448958336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45997.528448958336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45997.528448958336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45997.528448958336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45997.528448958336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45997.528448958336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45997.528448958336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45997.528448958336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45997.528448958336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45997.528448958336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45997.528448958336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45997.528448958336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45997.528448958336</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45997.528448958336</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45997.528448958336</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45997.528448958336</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45997.528448958336</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45997.528448958336</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45997.528448958336</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45997.528448958336</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45997.528448958336</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45997.528448958336</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45997.528448958336</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45997.528448958336</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45997.528448958336</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45997.528448958336</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45997.528448958336</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45997.528448958336</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45997.528448958336</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45997.528448958336</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45997.528448958336</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45997.528448958336</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2025-12-06T09:42:56Z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