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219" documentId="120_S{2AC9BD13-BADA-5192-A53E-5A8FF88502F6}" xr6:coauthVersionLast="47" xr6:coauthVersionMax="47" xr10:uidLastSave="{8FEC1DEE-7FEA-4C52-9D1E-1D6DD6EDCD87}"/>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1" i="4" l="1"/>
  <c r="J26"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L26" i="4"/>
  <c r="B27" i="4"/>
  <c r="G27" i="4"/>
  <c r="I27" i="4"/>
  <c r="J27" i="4"/>
  <c r="L27" i="4"/>
  <c r="B28" i="4"/>
  <c r="G28" i="4"/>
  <c r="I28" i="4"/>
  <c r="J28" i="4"/>
  <c r="L28" i="4"/>
  <c r="B29" i="4"/>
  <c r="G29" i="4"/>
  <c r="I29" i="4"/>
  <c r="J29" i="4"/>
  <c r="L29" i="4"/>
  <c r="B30" i="4"/>
  <c r="G30" i="4"/>
  <c r="I30" i="4"/>
  <c r="J30" i="4"/>
  <c r="L30" i="4"/>
  <c r="B31" i="4"/>
  <c r="G31" i="4"/>
  <c r="I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<sst xmlns="http://schemas.openxmlformats.org/spreadsheetml/2006/main" count="180313" uniqueCount="39138">
  <si>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</si>
  <si>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</si>
  <si>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</si>
  <si>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</si>
  <si>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</si>
  <si>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</si>
  <si>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</si>
  <si>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</si>
  <si>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</si>
  <si>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</si>
  <si>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</si>
  <si>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</si>
  <si>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</si>
  <si>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</si>
  <si>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</si>
  <si>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</si>
  <si>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</si>
  <si>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</si>
  <si>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</si>
  <si>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</si>
  <si>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</si>
  <si>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</si>
  <si>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</si>
  <si>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</si>
  <si>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</si>
  <si>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</si>
  <si>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</si>
  <si>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</si>
  <si>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</si>
  <si>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</si>
  <si>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</si>
  <si>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</si>
  <si>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</si>
  <si>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</si>
  <si>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</si>
  <si>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</si>
  <si>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</si>
  <si>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</si>
  <si>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</si>
  <si>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</si>
  <si>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</si>
  <si>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</si>
  <si>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</si>
  <si>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</si>
  <si>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</si>
  <si>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</si>
  <si>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</si>
  <si>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</si>
  <si>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</si>
  <si>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</si>
  <si>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</si>
  <si>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</si>
  <si>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</si>
  <si>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</si>
  <si>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</si>
  <si>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</si>
  <si>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</si>
  <si>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</si>
  <si>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</si>
  <si>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</si>
  <si>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</si>
  <si>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</si>
  <si>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</si>
  <si>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</si>
  <si>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</si>
  <si>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</si>
  <si>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</si>
  <si>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</si>
  <si>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</si>
  <si>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</si>
  <si>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</si>
  <si>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</si>
  <si>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</si>
  <si>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</si>
  <si>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</si>
  <si>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</si>
  <si>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</si>
  <si>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</si>
  <si>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</si>
  <si>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</si>
  <si>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</si>
  <si>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</si>
  <si>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</si>
  <si>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</si>
  <si>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</si>
  <si>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</si>
  <si>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</si>
  <si>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</si>
  <si>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</si>
  <si>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</si>
  <si>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</si>
  <si>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</si>
  <si>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</si>
  <si>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</si>
  <si>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</si>
  <si>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</si>
  <si>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</si>
  <si>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</si>
  <si>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</si>
  <si>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</si>
  <si>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</si>
  <si>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</si>
  <si>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</si>
  <si>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</si>
  <si>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</si>
  <si>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</si>
  <si>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</si>
  <si>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</si>
  <si>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</si>
  <si>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</si>
  <si>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</si>
  <si>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</si>
  <si>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</si>
  <si>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</si>
  <si>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</si>
  <si>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</si>
  <si>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</si>
  <si>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</si>
  <si>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</si>
  <si>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</si>
  <si>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</si>
  <si>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</si>
  <si>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</si>
  <si>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</si>
  <si>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</si>
  <si>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</si>
  <si>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</si>
  <si>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</si>
  <si>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</si>
  <si>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</si>
  <si>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</si>
  <si>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</si>
  <si>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</si>
  <si>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</si>
  <si>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</si>
  <si>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</si>
  <si>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</si>
  <si>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</si>
  <si>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</si>
  <si>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</si>
  <si>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</si>
  <si>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</si>
  <si>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</si>
  <si>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</si>
  <si>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</si>
  <si>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</si>
  <si>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</si>
  <si>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</si>
  <si>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</si>
  <si>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</si>
  <si>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</si>
  <si>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</si>
  <si>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</si>
  <si>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</si>
  <si>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</si>
  <si>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</si>
  <si>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</si>
  <si>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</si>
  <si>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</si>
  <si>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</si>
  <si>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</si>
  <si>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</si>
  <si>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</si>
  <si>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</si>
  <si>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</si>
  <si>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</si>
  <si>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</si>
  <si>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</si>
  <si>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</si>
  <si>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</si>
  <si>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</si>
  <si>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</si>
  <si>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</si>
  <si>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</si>
  <si>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</si>
  <si>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</si>
  <si>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</si>
  <si>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</si>
  <si>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</si>
  <si>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</si>
  <si>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</si>
  <si>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</si>
  <si>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</si>
  <si>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</si>
  <si>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</si>
  <si>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</si>
  <si>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</si>
  <si>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</si>
  <si>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</si>
  <si>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</si>
  <si>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</si>
  <si>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</si>
  <si>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</si>
  <si>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</si>
  <si>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</si>
  <si>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</si>
  <si>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</si>
  <si>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</si>
  <si>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</si>
  <si>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</si>
  <si>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</si>
  <si>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</si>
  <si>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</si>
  <si>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</si>
  <si>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</si>
  <si>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</si>
  <si>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</si>
  <si>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</si>
  <si>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</si>
  <si>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</si>
  <si>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</si>
  <si>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</si>
  <si>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</si>
  <si>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</si>
  <si>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</si>
  <si>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</si>
  <si>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</si>
  <si>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</si>
  <si>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</si>
  <si>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</si>
  <si>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</si>
  <si>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</si>
  <si>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</si>
  <si>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</si>
  <si>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</si>
  <si>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</si>
  <si>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</si>
  <si>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</si>
  <si>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</si>
  <si>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</si>
  <si>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</si>
  <si>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</si>
  <si>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</si>
  <si>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</si>
  <si>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</si>
  <si>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</si>
  <si>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</si>
  <si>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</si>
  <si>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</si>
  <si>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</si>
  <si>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</si>
  <si>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</si>
  <si>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</si>
  <si>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</si>
  <si>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</si>
  <si>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</si>
  <si>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</si>
  <si>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</si>
  <si>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</si>
  <si>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</si>
  <si>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</si>
  <si>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</si>
  <si>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</si>
  <si>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</si>
  <si>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</si>
  <si>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</si>
  <si>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</si>
  <si>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</si>
  <si>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</si>
  <si>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</si>
  <si>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</si>
  <si>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</si>
  <si>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</si>
  <si>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</si>
  <si>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</si>
  <si>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</si>
  <si>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</si>
  <si>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</si>
  <si>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</si>
  <si>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</si>
  <si>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</si>
  <si>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</si>
  <si>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</si>
  <si>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</si>
  <si>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</si>
  <si>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</si>
  <si>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</si>
  <si>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</si>
  <si>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</si>
  <si>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</si>
  <si>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</si>
  <si>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</si>
  <si>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</si>
  <si>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</si>
  <si>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</si>
  <si>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</si>
  <si>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</si>
  <si>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</si>
  <si>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</si>
  <si>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</si>
  <si>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</si>
  <si>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</si>
  <si>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</si>
  <si>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</si>
  <si>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</si>
  <si>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</si>
  <si>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</si>
  <si>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</si>
  <si>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</si>
  <si>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</si>
  <si>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</si>
  <si>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</si>
  <si>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</si>
  <si>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</si>
  <si>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</si>
  <si>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</si>
  <si>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</si>
  <si>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</si>
  <si>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</si>
  <si>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</si>
  <si>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</si>
  <si>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</si>
  <si>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</si>
  <si>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</si>
  <si>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</si>
  <si>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</si>
  <si>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</si>
  <si>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</si>
  <si>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</si>
  <si>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</si>
  <si>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</si>
  <si>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</si>
  <si>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</si>
  <si>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</si>
  <si>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</si>
  <si>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</si>
  <si>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</si>
  <si>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</si>
  <si>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</si>
  <si>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</si>
  <si>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</si>
  <si>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</si>
  <si>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</si>
  <si>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</si>
  <si>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</si>
  <si>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</si>
  <si>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</si>
  <si>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</si>
  <si>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</si>
  <si>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</si>
  <si>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</si>
  <si>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</si>
  <si>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</si>
  <si>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</si>
  <si>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</si>
  <si>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</si>
  <si>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</si>
  <si>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</si>
  <si>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</si>
  <si>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</si>
  <si>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</si>
  <si>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</si>
  <si>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</si>
  <si>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</si>
  <si>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</si>
  <si>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</si>
  <si>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</si>
  <si>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</si>
  <si>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</si>
  <si>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</si>
  <si>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</si>
  <si>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</si>
  <si>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</si>
  <si>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</si>
  <si>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</si>
  <si>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</si>
  <si>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</si>
  <si>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</si>
  <si>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</si>
  <si>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</si>
  <si>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</si>
  <si>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</si>
  <si>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</si>
  <si>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</si>
  <si>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</si>
  <si>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</si>
  <si>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</si>
  <si>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</si>
  <si>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</si>
  <si>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</si>
  <si>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</si>
  <si>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</si>
  <si>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</si>
  <si>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</si>
  <si>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</si>
  <si>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</si>
  <si>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</si>
  <si>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</si>
  <si>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</si>
  <si>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</si>
  <si>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</si>
  <si>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</si>
  <si>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</si>
  <si>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</si>
  <si>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</si>
  <si>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</si>
  <si>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</si>
  <si>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</si>
  <si>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</si>
  <si>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</si>
  <si>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</si>
  <si>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</si>
  <si>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</si>
  <si>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</si>
  <si>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</si>
  <si>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</si>
  <si>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</si>
  <si>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</si>
  <si>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</si>
  <si>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</si>
  <si>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</si>
  <si>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</si>
  <si>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</si>
  <si>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</si>
  <si>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</si>
  <si>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</si>
  <si>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</si>
  <si>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</si>
  <si>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</si>
  <si>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</si>
  <si>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</si>
  <si>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</si>
  <si>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</si>
  <si>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</si>
  <si>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</si>
  <si>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</si>
  <si>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</si>
  <si>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</si>
  <si>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</si>
  <si>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</si>
  <si>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</si>
  <si>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</si>
  <si>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</si>
  <si>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</si>
  <si>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</si>
  <si>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</si>
  <si>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</si>
  <si>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</si>
  <si>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</si>
  <si>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</si>
  <si>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</si>
  <si>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</si>
  <si>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</si>
  <si>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</si>
  <si>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</si>
  <si>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</si>
  <si>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</si>
  <si>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</si>
  <si>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</si>
  <si>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</si>
  <si>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</si>
  <si>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</si>
  <si>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</si>
  <si>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</si>
  <si>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</si>
  <si>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</si>
  <si>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</si>
  <si>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</si>
  <si>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</si>
  <si>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</si>
  <si>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</si>
  <si>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</si>
  <si>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</si>
  <si>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</si>
  <si>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</si>
  <si>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</si>
  <si>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</si>
  <si>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</si>
  <si>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</si>
  <si>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</si>
  <si>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</si>
  <si>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</si>
  <si>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</si>
  <si>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</si>
  <si>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</si>
  <si>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</si>
  <si>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</si>
  <si>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</si>
  <si>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</si>
  <si>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</si>
  <si>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</si>
  <si>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</si>
  <si>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</si>
  <si>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</si>
  <si>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</si>
  <si>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</si>
  <si>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</si>
  <si>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</si>
  <si>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</si>
  <si>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</si>
  <si>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</si>
  <si>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</si>
  <si>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</si>
  <si>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</si>
  <si>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</si>
  <si>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</si>
  <si>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</si>
  <si>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</si>
  <si>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</si>
  <si>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</si>
  <si>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</si>
  <si>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</si>
  <si>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</si>
  <si>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</si>
  <si>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</si>
  <si>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</si>
  <si>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</si>
  <si>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</si>
  <si>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</si>
  <si>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</si>
  <si>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</si>
  <si>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</si>
  <si>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</si>
  <si>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</si>
  <si>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</si>
  <si>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</si>
  <si>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</si>
  <si>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</si>
  <si>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</si>
  <si>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</si>
  <si>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</si>
  <si>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</si>
  <si>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</si>
  <si>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</si>
  <si>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</si>
  <si>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</si>
  <si>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</si>
  <si>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</si>
  <si>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</si>
  <si>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</si>
  <si>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</si>
  <si>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</si>
  <si>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</si>
  <si>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</si>
  <si>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</si>
  <si>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</si>
  <si>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</si>
  <si>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</si>
  <si>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</si>
  <si>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</si>
  <si>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</si>
  <si>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</si>
  <si>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</si>
  <si>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</si>
  <si>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</si>
  <si>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</si>
  <si>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</si>
  <si>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</si>
  <si>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</si>
  <si>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</si>
  <si>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</si>
  <si>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</si>
  <si>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</si>
  <si>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</si>
  <si>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</si>
  <si>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</si>
  <si>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</si>
  <si>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</si>
  <si>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</si>
  <si>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</si>
  <si>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</si>
  <si>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</si>
  <si>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</si>
  <si>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</si>
  <si>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</si>
  <si>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</si>
  <si>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</si>
  <si>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</si>
  <si>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</si>
  <si>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</si>
  <si>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</si>
  <si>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</si>
  <si>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</si>
  <si>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</si>
  <si>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</si>
  <si>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</si>
  <si>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</si>
  <si>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</si>
  <si>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</si>
  <si>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</si>
  <si>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</si>
  <si>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</si>
  <si>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</si>
  <si>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</si>
  <si>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</si>
  <si>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</si>
  <si>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</si>
  <si>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</si>
  <si>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</si>
  <si>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</si>
  <si>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</si>
  <si>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</si>
  <si>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</si>
  <si>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</si>
  <si>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</si>
  <si>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</si>
  <si>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</si>
  <si>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</si>
  <si>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</si>
  <si>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</si>
  <si>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</si>
  <si>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</si>
  <si>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</si>
  <si>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</si>
  <si>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</si>
  <si>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</si>
  <si>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</si>
  <si>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</si>
  <si>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</si>
  <si>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</si>
  <si>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</si>
  <si>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</si>
  <si>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</si>
  <si>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</si>
  <si>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</si>
  <si>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</si>
  <si>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</si>
  <si>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</si>
  <si>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</si>
  <si>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</si>
  <si>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</si>
  <si>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</si>
  <si>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</si>
  <si>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</si>
  <si>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</si>
  <si>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</si>
  <si>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</si>
  <si>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</si>
  <si>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</si>
  <si>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</si>
  <si>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</si>
  <si>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</si>
  <si>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</si>
  <si>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</si>
  <si>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</si>
  <si>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</si>
  <si>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</si>
  <si>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</si>
  <si>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</si>
  <si>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</si>
  <si>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</si>
  <si>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</si>
  <si>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</si>
  <si>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</si>
  <si>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</si>
  <si>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</si>
  <si>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</si>
  <si>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</si>
  <si>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</si>
  <si>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</si>
  <si>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</si>
  <si>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</si>
  <si>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</si>
  <si>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</si>
  <si>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</si>
  <si>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</si>
  <si>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</si>
  <si>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</si>
  <si>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</si>
  <si>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</si>
  <si>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</si>
  <si>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</si>
  <si>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</si>
  <si>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</si>
  <si>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</si>
  <si>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</si>
  <si>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</si>
  <si>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</si>
  <si>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</si>
  <si>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</si>
  <si>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</si>
  <si>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</si>
  <si>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</si>
  <si>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</si>
  <si>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</si>
  <si>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</si>
  <si>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</si>
  <si>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</si>
  <si>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</si>
  <si>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</si>
  <si>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</si>
  <si>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</si>
  <si>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</si>
  <si>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</si>
  <si>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</si>
  <si>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</si>
  <si>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</si>
  <si>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</si>
  <si>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</si>
  <si>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</si>
  <si>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</si>
  <si>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</si>
  <si>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</si>
  <si>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</si>
  <si>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</si>
  <si>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</si>
  <si>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</si>
  <si>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</si>
  <si>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</si>
  <si>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</si>
  <si>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</si>
  <si>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</si>
  <si>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</si>
  <si>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</si>
  <si>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</si>
  <si>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</si>
  <si>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</si>
  <si>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</si>
  <si>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</si>
  <si>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</si>
  <si>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</si>
  <si>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</si>
  <si>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</si>
  <si>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</si>
  <si>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</si>
  <si>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</si>
  <si>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</si>
  <si>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</si>
  <si>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</si>
  <si>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</si>
  <si>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</si>
  <si>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</si>
  <si>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</si>
  <si>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</si>
  <si>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</si>
  <si>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</si>
  <si>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</si>
  <si>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</si>
  <si>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</si>
  <si>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</si>
  <si>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</si>
  <si>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</si>
  <si>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</si>
  <si>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</si>
  <si>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</si>
  <si>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</si>
  <si>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</si>
  <si>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</si>
  <si>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</si>
  <si>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</si>
  <si>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</si>
  <si>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</si>
  <si>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</si>
  <si>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</si>
  <si>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</si>
  <si>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</si>
  <si>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</si>
  <si>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</si>
  <si>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</si>
  <si>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</si>
  <si>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</si>
  <si>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</si>
  <si>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</si>
  <si>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</si>
  <si>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</si>
  <si>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</si>
  <si>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</si>
  <si>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</si>
  <si>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</si>
  <si>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</si>
  <si>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</si>
  <si>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</si>
  <si>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</si>
  <si>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</si>
  <si>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</si>
  <si>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</si>
  <si>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</si>
  <si>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</si>
  <si>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</si>
  <si>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</si>
  <si>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</si>
  <si>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</si>
  <si>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</si>
  <si>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</si>
  <si>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</si>
  <si>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</si>
  <si>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</si>
  <si>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</si>
  <si>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</si>
  <si>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</si>
  <si>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</si>
  <si>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</si>
  <si>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</si>
  <si>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</si>
  <si>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</si>
  <si>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</si>
  <si>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</si>
  <si>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</si>
  <si>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</si>
  <si>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</si>
  <si>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</si>
  <si>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</si>
  <si>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</si>
  <si>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</si>
  <si>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</si>
  <si>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</si>
  <si>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</si>
  <si>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</si>
  <si>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</si>
  <si>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</si>
  <si>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</si>
  <si>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</si>
  <si>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</si>
  <si>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</si>
  <si>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</si>
  <si>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</si>
  <si>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</si>
  <si>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</si>
  <si>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</si>
  <si>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</si>
  <si>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</si>
  <si>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</si>
  <si>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</si>
  <si>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</si>
  <si>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</si>
  <si>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</si>
  <si>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</si>
  <si>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</si>
  <si>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</si>
  <si>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</si>
  <si>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</si>
  <si>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</si>
  <si>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</si>
  <si>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</si>
  <si>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</si>
  <si>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</si>
  <si>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</si>
  <si>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</si>
  <si>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</si>
  <si>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</si>
  <si>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</si>
  <si>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</si>
  <si>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</si>
  <si>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</si>
  <si>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</si>
  <si>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</si>
  <si>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</si>
  <si>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</si>
  <si>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</si>
  <si>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</si>
  <si>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</si>
  <si>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</si>
  <si>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</si>
  <si>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</si>
  <si>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</si>
  <si>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</si>
  <si>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</si>
  <si>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</si>
  <si>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</si>
  <si>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</si>
  <si>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</si>
  <si>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</si>
  <si>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</si>
  <si>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</si>
  <si>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</si>
  <si>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</si>
  <si>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</si>
  <si>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</si>
  <si>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</si>
  <si>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</si>
  <si>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</si>
  <si>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</si>
  <si>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</si>
  <si>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</si>
  <si>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</si>
  <si>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</si>
  <si>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</si>
  <si>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</si>
  <si>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</si>
  <si>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</si>
  <si>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</si>
  <si>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</si>
  <si>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</si>
  <si>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</si>
  <si>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</si>
  <si>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</si>
  <si>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</si>
  <si>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</si>
  <si>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</si>
  <si>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</si>
  <si>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</si>
  <si>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</si>
  <si>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</si>
  <si>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</si>
  <si>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</si>
  <si>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</si>
  <si>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</si>
  <si>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</si>
  <si>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</si>
  <si>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</si>
  <si>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</si>
  <si>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</si>
  <si>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</si>
  <si>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</si>
  <si>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</si>
  <si>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</si>
  <si>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</si>
  <si>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</si>
  <si>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</si>
  <si>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</si>
  <si>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</si>
  <si>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</si>
  <si>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</si>
  <si>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</si>
  <si>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</si>
  <si>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</si>
  <si>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</si>
  <si>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</si>
  <si>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</si>
  <si>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</si>
  <si>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</si>
  <si>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</si>
  <si>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</si>
  <si>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</si>
  <si>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</si>
  <si>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</si>
  <si>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</si>
  <si>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</si>
  <si>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</si>
  <si>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</si>
  <si>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</si>
  <si>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</si>
  <si>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</si>
  <si>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</si>
  <si>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</si>
  <si>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</si>
  <si>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</si>
  <si>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</si>
  <si>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</si>
  <si>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</si>
  <si>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</si>
  <si>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</si>
  <si>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</si>
  <si>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</si>
  <si>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</si>
  <si>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</si>
  <si>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</si>
  <si>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</si>
  <si>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</si>
  <si>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</si>
  <si>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</si>
  <si>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</si>
  <si>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</si>
  <si>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</si>
  <si>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</si>
  <si>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</si>
  <si>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</si>
  <si>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</si>
  <si>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</si>
  <si>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</si>
  <si>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</si>
  <si>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</si>
  <si>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</si>
  <si>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</si>
  <si>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</si>
  <si>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</si>
  <si>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</si>
  <si>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</si>
  <si>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</si>
  <si>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</si>
  <si>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</si>
  <si>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</si>
  <si>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</si>
  <si>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</si>
  <si>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</si>
  <si>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</si>
  <si>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</si>
  <si>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</si>
  <si>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</si>
  <si>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</si>
  <si>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</si>
  <si>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</si>
  <si>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</si>
  <si>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</si>
  <si>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</si>
  <si>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</si>
  <si>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</si>
  <si>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</si>
  <si>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</si>
  <si>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</si>
  <si>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</si>
  <si>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</si>
  <si>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</si>
  <si>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</si>
  <si>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</si>
  <si>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</si>
  <si>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</si>
  <si>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</si>
  <si>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</si>
  <si>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</si>
  <si>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</si>
  <si>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</si>
  <si>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</si>
  <si>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</si>
  <si>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</si>
  <si>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</si>
  <si>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</si>
  <si>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</si>
  <si>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</si>
  <si>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</si>
  <si>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</si>
  <si>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</si>
  <si>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</si>
  <si>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</si>
  <si>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</si>
  <si>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</si>
  <si>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</si>
  <si>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</si>
  <si>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</si>
  <si>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</si>
  <si>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</si>
  <si>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</si>
  <si>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</si>
  <si>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</si>
  <si>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</si>
  <si>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</si>
  <si>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</si>
  <si>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</si>
  <si>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</si>
  <si>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</si>
  <si>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</si>
  <si>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</si>
  <si>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</si>
  <si>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</si>
  <si>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</si>
  <si>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</si>
  <si>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</si>
  <si>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</si>
  <si>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</si>
  <si>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</si>
  <si>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</si>
  <si>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</si>
  <si>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</si>
  <si>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</si>
  <si>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</si>
  <si>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</si>
  <si>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</si>
  <si>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</si>
  <si>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</si>
  <si>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</si>
  <si>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</si>
  <si>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</si>
  <si>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</si>
  <si>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</si>
  <si>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</si>
  <si>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</si>
  <si>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</si>
  <si>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</si>
  <si>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</si>
  <si>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</si>
  <si>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</si>
  <si>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</si>
  <si>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</si>
  <si>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</si>
  <si>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</si>
  <si>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</si>
  <si>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</si>
  <si>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</si>
  <si>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</si>
  <si>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</si>
  <si>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</si>
  <si>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</si>
  <si>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</si>
  <si>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</si>
  <si>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</si>
  <si>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</si>
  <si>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</si>
  <si>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</si>
  <si>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</si>
  <si>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</si>
  <si>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</si>
  <si>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</si>
  <si>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</si>
  <si>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</si>
  <si>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</si>
  <si>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</si>
  <si>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</si>
  <si>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</si>
  <si>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</si>
  <si>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</si>
  <si>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</si>
  <si>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</si>
  <si>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</si>
  <si>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</si>
  <si>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</si>
  <si>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</si>
  <si>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</si>
  <si>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</si>
  <si>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</si>
  <si>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</si>
  <si>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</si>
  <si>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</si>
  <si>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</si>
  <si>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</si>
  <si>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</si>
  <si>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</si>
  <si>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</si>
  <si>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</si>
  <si>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</si>
  <si>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</si>
  <si>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</si>
  <si>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</si>
  <si>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</si>
  <si>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</si>
  <si>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</si>
  <si>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</si>
  <si>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</si>
  <si>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</si>
  <si>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</si>
  <si>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</si>
  <si>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</si>
  <si>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</si>
  <si>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</si>
  <si>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</si>
  <si>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</si>
  <si>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</si>
  <si>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</si>
  <si>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</si>
  <si>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</si>
  <si>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</si>
  <si>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</si>
  <si>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</si>
  <si>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</si>
  <si>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</si>
  <si>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</si>
  <si>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</si>
  <si>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</si>
  <si>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</si>
  <si>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</si>
  <si>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</si>
  <si>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</si>
  <si>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</si>
  <si>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</si>
  <si>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</si>
  <si>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</si>
  <si>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</si>
  <si>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</si>
  <si>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</si>
  <si>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</si>
  <si>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</si>
  <si>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</si>
  <si>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</si>
  <si>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</si>
  <si>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</si>
  <si>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</si>
  <si>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</si>
  <si>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</si>
  <si>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</si>
  <si>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</si>
  <si>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</si>
  <si>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</si>
  <si>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</si>
  <si>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</si>
  <si>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</si>
  <si>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</si>
  <si>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</si>
  <si>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</si>
  <si>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</si>
  <si>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</si>
  <si>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</si>
  <si>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</si>
  <si>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</si>
  <si>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</si>
  <si>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</si>
  <si>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</si>
  <si>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</si>
  <si>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</si>
  <si>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</si>
  <si>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</si>
  <si>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</si>
  <si>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</si>
  <si>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</si>
  <si>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</si>
  <si>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</si>
  <si>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</si>
  <si>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</si>
  <si>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</si>
  <si>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</si>
  <si>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</si>
  <si>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</si>
  <si>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</si>
  <si>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</si>
  <si>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</si>
  <si>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</si>
  <si>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</si>
  <si>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</si>
  <si>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</si>
  <si>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</si>
  <si>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</si>
  <si>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</si>
  <si>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</si>
  <si>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</si>
  <si>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</si>
  <si>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</si>
  <si>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</si>
  <si>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</si>
  <si>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</si>
  <si>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</si>
  <si>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</si>
  <si>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</si>
  <si>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</si>
  <si>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</si>
  <si>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</si>
  <si>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</si>
  <si>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</si>
  <si>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</si>
  <si>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</si>
  <si>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</si>
  <si>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</si>
  <si>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</si>
  <si>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</si>
  <si>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</si>
  <si>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</si>
  <si>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</si>
  <si>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</si>
  <si>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</si>
  <si>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</si>
  <si>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</si>
  <si>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</si>
  <si>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</si>
  <si>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</si>
  <si>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</si>
  <si>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</si>
  <si>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</si>
  <si>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</si>
  <si>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</si>
  <si>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</si>
  <si>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</si>
  <si>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</si>
  <si>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</si>
  <si>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</si>
  <si>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</si>
  <si>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</si>
  <si>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</si>
  <si>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</si>
  <si>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</si>
  <si>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</si>
  <si>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</si>
  <si>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</si>
  <si>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</si>
  <si>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</si>
  <si>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</si>
  <si>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</si>
  <si>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</si>
  <si>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</si>
  <si>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</si>
  <si>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</si>
  <si>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</si>
  <si>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</si>
  <si>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</si>
  <si>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</si>
  <si>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</si>
  <si>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</si>
  <si>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</si>
  <si>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</si>
  <si>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</si>
  <si>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</si>
  <si>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</si>
  <si>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</si>
  <si>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</si>
  <si>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</si>
  <si>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</si>
  <si>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</si>
  <si>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</si>
  <si>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</si>
  <si>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</si>
  <si>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</si>
  <si>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</si>
  <si>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</si>
  <si>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</si>
  <si>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</si>
  <si>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</si>
  <si>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</si>
  <si>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</si>
  <si>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</si>
  <si>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</si>
  <si>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</si>
  <si>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</si>
  <si>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</si>
  <si>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</si>
  <si>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</si>
  <si>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</si>
  <si>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</si>
  <si>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</si>
  <si>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</si>
  <si>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</si>
  <si>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</si>
  <si>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</si>
  <si>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</si>
  <si>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</si>
  <si>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</si>
  <si>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</si>
  <si>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</si>
  <si>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</si>
  <si>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</si>
  <si>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</si>
  <si>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</si>
  <si>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</si>
  <si>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</si>
  <si>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</si>
  <si>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</si>
  <si>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</si>
  <si>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</si>
  <si>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</si>
  <si>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</si>
  <si>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</si>
  <si>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</si>
  <si>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</si>
  <si>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</si>
  <si>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</si>
  <si>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</si>
  <si>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</si>
  <si>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</si>
  <si>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</si>
  <si>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</si>
  <si>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</si>
  <si>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</si>
  <si>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</si>
  <si>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</si>
  <si>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</si>
  <si>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</si>
  <si>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</si>
  <si>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</si>
  <si>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</si>
  <si>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</si>
  <si>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</si>
  <si>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</si>
  <si>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</si>
  <si>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</si>
  <si>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</si>
  <si>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</si>
  <si>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</si>
  <si>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</si>
  <si>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</si>
  <si>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</si>
  <si>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</si>
  <si>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</si>
  <si>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</si>
  <si>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</si>
  <si>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</si>
  <si>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</si>
  <si>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</si>
  <si>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</si>
  <si>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</si>
  <si>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</si>
  <si>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</si>
  <si>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</si>
  <si>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</si>
  <si>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</si>
  <si>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</si>
  <si>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</si>
  <si>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</si>
  <si>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</si>
  <si>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</si>
  <si>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</si>
  <si>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</si>
  <si>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</si>
  <si>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</si>
  <si>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</si>
  <si>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</si>
  <si>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</si>
  <si>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</si>
  <si>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</si>
  <si>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</si>
  <si>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</si>
  <si>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</si>
  <si>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</si>
  <si>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</si>
  <si>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</si>
  <si>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</si>
  <si>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</si>
  <si>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</si>
  <si>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</si>
  <si>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</si>
  <si>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</si>
  <si>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</si>
  <si>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</si>
  <si>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</si>
  <si>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</si>
  <si>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</si>
  <si>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</si>
  <si>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</si>
  <si>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</si>
  <si>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</si>
  <si>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</si>
  <si>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</si>
  <si>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</si>
  <si>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</si>
  <si>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</si>
  <si>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</si>
  <si>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</si>
  <si>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</si>
  <si>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</si>
  <si>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</si>
  <si>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</si>
  <si>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</si>
  <si>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</si>
  <si>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</si>
  <si>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</si>
  <si>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</si>
  <si>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</si>
  <si>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</si>
  <si>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</si>
  <si>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</si>
  <si>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</si>
  <si>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</si>
  <si>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</si>
  <si>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</si>
  <si>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</si>
  <si>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</si>
  <si>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</si>
  <si>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</si>
  <si>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</si>
  <si>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</si>
  <si>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</si>
  <si>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</si>
  <si>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</si>
  <si>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</si>
  <si>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</si>
  <si>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</si>
  <si>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</si>
  <si>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</si>
  <si>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</si>
  <si>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</si>
  <si>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</si>
  <si>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</si>
  <si>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</si>
  <si>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</si>
  <si>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</si>
  <si>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</si>
  <si>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</si>
  <si>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</si>
  <si>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</si>
  <si>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</si>
  <si>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</si>
  <si>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</si>
  <si>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</si>
  <si>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</si>
  <si>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</si>
  <si>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</si>
  <si>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</si>
  <si>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</si>
  <si>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</si>
  <si>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</si>
  <si>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</si>
  <si>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</si>
  <si>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</si>
  <si>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</si>
  <si>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</si>
  <si>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</si>
  <si>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</si>
  <si>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</si>
  <si>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</si>
  <si>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</si>
  <si>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</si>
  <si>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</si>
  <si>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</si>
  <si>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</si>
  <si>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</si>
  <si>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</si>
  <si>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</si>
  <si>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</si>
  <si>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</si>
  <si>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</si>
  <si>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</si>
  <si>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</si>
  <si>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</si>
  <si>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</si>
  <si>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</si>
  <si>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</si>
  <si>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</si>
  <si>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</si>
  <si>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</si>
  <si>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</si>
  <si>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</si>
  <si>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</si>
  <si>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</si>
  <si>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</si>
  <si>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</si>
  <si>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</si>
  <si>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</si>
  <si>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</si>
  <si>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</si>
  <si>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</si>
  <si>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</si>
  <si>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</si>
  <si>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</si>
  <si>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</si>
  <si>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</si>
  <si>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</si>
  <si>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</si>
  <si>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</si>
  <si>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</si>
  <si>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</si>
  <si>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</si>
  <si>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</si>
  <si>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</si>
  <si>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</si>
  <si>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</si>
  <si>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</si>
  <si>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</si>
  <si>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</si>
  <si>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</si>
  <si>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</si>
  <si>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</si>
  <si>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</si>
  <si>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</si>
  <si>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</si>
  <si>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</si>
  <si>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</si>
  <si>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</si>
  <si>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</si>
  <si>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</si>
  <si>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</si>
  <si>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</si>
  <si>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</si>
  <si>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</si>
  <si>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</si>
  <si>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</si>
  <si>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</si>
  <si>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</si>
  <si>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</si>
  <si>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</si>
  <si>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</si>
  <si>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</si>
  <si>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</si>
  <si>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</si>
  <si>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</si>
  <si>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</si>
  <si>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</si>
  <si>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</si>
  <si>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</si>
  <si>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</si>
  <si>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</si>
  <si>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</si>
  <si>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</si>
  <si>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</si>
  <si>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</si>
  <si>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</si>
  <si>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</si>
  <si>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</si>
  <si>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</si>
  <si>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</si>
  <si>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</si>
  <si>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</si>
  <si>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</si>
  <si>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</si>
  <si>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</si>
  <si>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</si>
  <si>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</si>
  <si>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</si>
  <si>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</si>
  <si>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</si>
  <si>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</si>
  <si>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</si>
  <si>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</si>
  <si>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</si>
  <si>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</si>
  <si>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</si>
  <si>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</si>
  <si>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</si>
  <si>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</si>
  <si>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</si>
  <si>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</si>
  <si>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</si>
  <si>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</si>
  <si>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</si>
  <si>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</si>
  <si>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</si>
  <si>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</si>
  <si>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</si>
  <si>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</si>
  <si>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</si>
  <si>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</si>
  <si>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</si>
  <si>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</si>
  <si>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</si>
  <si>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</si>
  <si>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</si>
  <si>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</si>
  <si>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</si>
  <si>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</si>
  <si>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</si>
  <si>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</si>
  <si>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</si>
  <si>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</si>
  <si>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</si>
  <si>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</si>
  <si>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</si>
  <si>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</si>
  <si>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</si>
  <si>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</si>
  <si>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</si>
  <si>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</si>
  <si>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</si>
  <si>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</si>
  <si>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</si>
  <si>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</si>
  <si>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</si>
  <si>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</si>
  <si>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</si>
  <si>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</si>
  <si>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</si>
  <si>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</si>
  <si>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</si>
  <si>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</si>
  <si>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</si>
  <si>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</si>
  <si>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</si>
  <si>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</si>
  <si>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</si>
  <si>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</si>
  <si>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</si>
  <si>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</si>
  <si>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</si>
  <si>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</si>
  <si>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</si>
  <si>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</si>
  <si>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</si>
  <si>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</si>
  <si>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</si>
  <si>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</si>
  <si>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</si>
  <si>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</si>
  <si>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</si>
  <si>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</si>
  <si>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</si>
  <si>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</si>
  <si>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</si>
  <si>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</si>
  <si>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</si>
  <si>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</si>
  <si>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</si>
  <si>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</si>
  <si>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</si>
  <si>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</si>
  <si>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</si>
  <si>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</si>
  <si>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</si>
  <si>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</si>
  <si>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</si>
  <si>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</si>
  <si>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</si>
  <si>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</si>
  <si>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</si>
  <si>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</si>
  <si>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</si>
  <si>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</si>
  <si>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</si>
  <si>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</si>
  <si>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</si>
  <si>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</si>
  <si>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</si>
  <si>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</si>
  <si>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</si>
  <si>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</si>
  <si>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</si>
  <si>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</si>
  <si>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</si>
  <si>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</si>
  <si>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</si>
  <si>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</si>
  <si>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</si>
  <si>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</si>
  <si>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</si>
  <si>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</si>
  <si>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</si>
  <si>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</si>
  <si>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</si>
  <si>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</si>
  <si>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</si>
  <si>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</si>
  <si>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</si>
  <si>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</si>
  <si>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</si>
  <si>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</si>
  <si>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</si>
  <si>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</si>
  <si>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</si>
  <si>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</si>
  <si>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</si>
  <si>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</si>
  <si>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</si>
  <si>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</si>
  <si>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</si>
  <si>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</si>
  <si>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</si>
  <si>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</si>
  <si>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</si>
  <si>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</si>
  <si>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</si>
  <si>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</si>
  <si>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</si>
  <si>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</si>
  <si>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</si>
  <si>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</si>
  <si>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</si>
  <si>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</si>
  <si>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</si>
  <si>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</si>
  <si>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</si>
  <si>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</si>
  <si>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</si>
  <si>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</si>
  <si>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</si>
  <si>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</si>
  <si>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</si>
  <si>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</si>
  <si>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</si>
  <si>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</si>
  <si>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</si>
  <si>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</si>
  <si>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</si>
  <si>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</si>
  <si>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</si>
  <si>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</si>
  <si>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</si>
  <si>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</si>
  <si>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</si>
  <si>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</si>
  <si>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</si>
  <si>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</si>
  <si>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</si>
  <si>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</si>
  <si>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</si>
  <si>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</si>
  <si>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</si>
  <si>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</si>
  <si>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</si>
  <si>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</si>
  <si>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</si>
  <si>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</si>
  <si>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</si>
  <si>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</si>
  <si>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</si>
  <si>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</si>
  <si>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</si>
  <si>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</si>
  <si>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</si>
  <si>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</si>
  <si>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</si>
  <si>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</si>
  <si>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</si>
  <si>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</si>
  <si>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</si>
  <si>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</si>
  <si>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</si>
  <si>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</si>
  <si>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</si>
  <si>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</si>
  <si>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</si>
  <si>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</si>
  <si>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</si>
  <si>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</si>
  <si>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</si>
  <si>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</si>
  <si>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</si>
  <si>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</si>
  <si>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</si>
  <si>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</si>
  <si>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</si>
  <si>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</si>
  <si>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</si>
  <si>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</si>
  <si>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</si>
  <si>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</si>
  <si>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</si>
  <si>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</si>
  <si>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</si>
  <si>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</si>
  <si>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</si>
  <si>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</si>
  <si>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</si>
  <si>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</si>
  <si>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</si>
  <si>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</si>
  <si>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</si>
  <si>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</si>
  <si>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</si>
  <si>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</si>
  <si>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</si>
  <si>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</si>
  <si>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</si>
  <si>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</si>
  <si>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</si>
  <si>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</si>
  <si>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</si>
  <si>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</si>
  <si>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</si>
  <si>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</si>
  <si>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</si>
  <si>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</si>
  <si>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</si>
  <si>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</si>
  <si>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</si>
  <si>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</si>
  <si>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</si>
  <si>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</si>
  <si>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</si>
  <si>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</si>
  <si>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</si>
  <si>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</si>
  <si>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</si>
  <si>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</si>
  <si>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</si>
  <si>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</si>
  <si>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</si>
  <si>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</si>
  <si>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</si>
  <si>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</si>
  <si>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</si>
  <si>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</si>
  <si>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</si>
  <si>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</si>
  <si>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</si>
  <si>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</si>
  <si>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</si>
  <si>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</si>
  <si>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</si>
  <si>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</si>
  <si>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</si>
  <si>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</si>
  <si>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</si>
  <si>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</si>
  <si>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</si>
  <si>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</si>
  <si>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</si>
  <si>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</si>
  <si>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</si>
  <si>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</si>
  <si>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</si>
  <si>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</si>
  <si>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</si>
  <si>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</si>
  <si>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</si>
  <si>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</si>
  <si>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</si>
  <si>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</si>
  <si>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</si>
  <si>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</si>
  <si>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</si>
  <si>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</si>
  <si>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</si>
  <si>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</si>
  <si>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</si>
  <si>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</si>
  <si>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</si>
  <si>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</si>
  <si>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</si>
  <si>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</si>
  <si>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</si>
  <si>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</si>
  <si>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</si>
  <si>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</si>
  <si>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</si>
  <si>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</si>
  <si>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</si>
  <si>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</si>
  <si>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</si>
  <si>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</si>
  <si>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</si>
  <si>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</si>
  <si>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</si>
  <si>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</si>
  <si>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</si>
  <si>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</si>
  <si>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</si>
  <si>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</si>
  <si>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</si>
  <si>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</si>
  <si>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</si>
  <si>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</si>
  <si>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</si>
  <si>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</si>
  <si>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</si>
  <si>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</si>
  <si>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</si>
  <si>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</si>
  <si>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</si>
  <si>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</si>
  <si>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</si>
  <si>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</si>
  <si>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</si>
  <si>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</si>
  <si>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</si>
  <si>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</si>
  <si>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</si>
  <si>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</si>
  <si>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</si>
  <si>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</si>
  <si>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</si>
  <si>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</si>
  <si>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</si>
  <si>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</si>
  <si>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</si>
  <si>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</si>
  <si>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</si>
  <si>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</si>
  <si>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</si>
  <si>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</si>
  <si>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</si>
  <si>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</si>
  <si>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</si>
  <si>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</si>
  <si>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</si>
  <si>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</si>
  <si>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</si>
  <si>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</si>
  <si>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</si>
  <si>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</si>
  <si>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</si>
  <si>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</si>
  <si>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</si>
  <si>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</si>
  <si>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</si>
  <si>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</si>
  <si>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</si>
  <si>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</si>
  <si>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</si>
  <si>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</si>
  <si>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</si>
  <si>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</si>
  <si>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</si>
  <si>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</si>
  <si>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</si>
  <si>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</si>
  <si>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</si>
  <si>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</si>
  <si>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</si>
  <si>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</si>
  <si>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</si>
  <si>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</si>
  <si>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</si>
  <si>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</si>
  <si>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</si>
  <si>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</si>
  <si>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</si>
  <si>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</si>
  <si>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</si>
  <si>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</si>
  <si>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</si>
  <si>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</si>
  <si>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</si>
  <si>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</si>
  <si>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</si>
  <si>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</si>
  <si>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</si>
  <si>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</si>
  <si>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</si>
  <si>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</si>
  <si>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</si>
  <si>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</si>
  <si>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</si>
  <si>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</si>
  <si>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</si>
  <si>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</si>
  <si>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</si>
  <si>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</si>
  <si>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</si>
  <si>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</si>
  <si>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</si>
  <si>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</si>
  <si>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</si>
  <si>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</si>
  <si>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</si>
  <si>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</si>
  <si>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</si>
  <si>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</si>
  <si>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</si>
  <si>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</si>
  <si>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</si>
  <si>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</si>
  <si>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</si>
  <si>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</si>
  <si>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</si>
  <si>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</si>
  <si>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</si>
  <si>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</si>
  <si>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</si>
  <si>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</si>
  <si>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</si>
  <si>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</si>
  <si>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</si>
  <si>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</si>
  <si>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</si>
  <si>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</si>
  <si>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</si>
  <si>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</si>
  <si>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</si>
  <si>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</si>
  <si>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</si>
  <si>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</si>
  <si>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</si>
  <si>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</si>
  <si>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</si>
  <si>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</si>
  <si>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</si>
  <si>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</si>
  <si>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</si>
  <si>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</si>
  <si>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</si>
  <si>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</si>
  <si>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</si>
  <si>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</si>
  <si>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</si>
  <si>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</si>
  <si>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</si>
  <si>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</si>
  <si>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</si>
  <si>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</si>
  <si>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</si>
  <si>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</si>
  <si>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</si>
  <si>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</si>
  <si>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</si>
  <si>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</si>
  <si>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</si>
  <si>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</si>
  <si>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</si>
  <si>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</si>
  <si>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</si>
  <si>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</si>
  <si>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</si>
  <si>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</si>
  <si>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</si>
  <si>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</si>
  <si>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</si>
  <si>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</si>
  <si>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</si>
  <si>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</si>
  <si>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</si>
  <si>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</si>
  <si>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</si>
  <si>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</si>
  <si>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</si>
  <si>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</si>
  <si>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</si>
  <si>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</si>
  <si>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</si>
  <si>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</si>
  <si>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</si>
  <si>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</si>
  <si>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</si>
  <si>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</si>
  <si>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</si>
  <si>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</si>
  <si>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</si>
  <si>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</si>
  <si>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</si>
  <si>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</si>
  <si>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</si>
  <si>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</si>
  <si>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</si>
  <si>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</si>
  <si>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</si>
  <si>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</si>
  <si>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</si>
  <si>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</si>
  <si>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</si>
  <si>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</si>
  <si>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</si>
  <si>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</si>
  <si>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</si>
  <si>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</si>
  <si>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</si>
  <si>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</si>
  <si>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</si>
  <si>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</si>
  <si>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</si>
  <si>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</si>
  <si>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</si>
  <si>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</si>
  <si>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</si>
  <si>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</si>
  <si>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</si>
  <si>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</si>
  <si>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</si>
  <si>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</si>
  <si>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</si>
  <si>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</si>
  <si>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</si>
  <si>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</si>
  <si>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</si>
  <si>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</si>
  <si>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</si>
  <si>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</si>
  <si>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</si>
  <si>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</si>
  <si>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</si>
  <si>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</si>
  <si>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</si>
  <si>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</si>
  <si>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</si>
  <si>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</si>
  <si>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</si>
  <si>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</si>
  <si>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</si>
  <si>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</si>
  <si>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</si>
  <si>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</si>
  <si>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</si>
  <si>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</si>
  <si>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</si>
  <si>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</si>
  <si>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</si>
  <si>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</si>
  <si>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</si>
  <si>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</si>
  <si>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</si>
  <si>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</si>
  <si>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</si>
  <si>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</si>
  <si>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</si>
  <si>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</si>
  <si>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</si>
  <si>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</si>
  <si>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</si>
  <si>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</si>
  <si>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</si>
  <si>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</si>
  <si>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</si>
  <si>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</si>
  <si>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</si>
  <si>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</si>
  <si>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</si>
  <si>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</si>
  <si>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</si>
  <si>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</si>
  <si>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</si>
  <si>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</si>
  <si>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</si>
  <si>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</si>
  <si>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</si>
  <si>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</si>
  <si>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</si>
  <si>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</si>
  <si>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</si>
  <si>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</si>
  <si>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</si>
  <si>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</si>
  <si>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</si>
  <si>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</si>
  <si>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</si>
  <si>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</si>
  <si>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</si>
  <si>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</si>
  <si>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</si>
  <si>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</si>
  <si>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</si>
  <si>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</si>
  <si>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</si>
  <si>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</si>
  <si>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</si>
  <si>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</si>
  <si>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</si>
  <si>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</si>
  <si>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</si>
  <si>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</si>
  <si>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</si>
  <si>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</si>
  <si>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</si>
  <si>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</si>
  <si>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</si>
  <si>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</si>
  <si>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</si>
  <si>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</si>
  <si>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</si>
  <si>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</si>
  <si>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</si>
  <si>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</si>
  <si>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</si>
  <si>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</si>
  <si>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</si>
  <si>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</si>
  <si>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</si>
  <si>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</si>
  <si>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</si>
  <si>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</si>
  <si>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</si>
  <si>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</si>
  <si>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</si>
  <si>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</si>
  <si>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</si>
  <si>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</si>
  <si>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</si>
  <si>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</si>
  <si>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</si>
  <si>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</si>
  <si>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</si>
  <si>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</si>
  <si>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</si>
  <si>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</si>
  <si>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</si>
  <si>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</si>
  <si>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</si>
  <si>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</si>
  <si>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</si>
  <si>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</si>
  <si>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</si>
  <si>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</si>
  <si>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</si>
  <si>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</si>
  <si>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</si>
  <si>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</si>
  <si>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</si>
  <si>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</si>
  <si>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</si>
  <si>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</si>
  <si>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</si>
  <si>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</si>
  <si>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</si>
  <si>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</si>
  <si>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</si>
  <si>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</si>
  <si>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</si>
  <si>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</si>
  <si>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</si>
  <si>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</si>
  <si>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</si>
  <si>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</si>
  <si>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</si>
  <si>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</si>
  <si>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</si>
  <si>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</si>
  <si>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</si>
  <si>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</si>
  <si>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</si>
  <si>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</si>
  <si>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</si>
  <si>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</si>
  <si>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</si>
  <si>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</si>
  <si>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</si>
  <si>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</si>
  <si>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</si>
  <si>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</si>
  <si>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</si>
  <si>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</si>
  <si>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</si>
  <si>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</si>
  <si>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</si>
  <si>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</si>
  <si>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</si>
  <si>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</si>
  <si>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</si>
  <si>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</si>
  <si>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</si>
  <si>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</si>
  <si>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</si>
  <si>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</si>
  <si>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</si>
  <si>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</si>
  <si>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</si>
  <si>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</si>
  <si>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</si>
  <si>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</si>
  <si>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</si>
  <si>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</si>
  <si>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</si>
  <si>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</si>
  <si>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</si>
  <si>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</si>
  <si>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</si>
  <si>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</si>
  <si>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</si>
  <si>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</si>
  <si>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</si>
  <si>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</si>
  <si>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</si>
  <si>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</si>
  <si>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</si>
  <si>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</si>
  <si>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</si>
  <si>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</si>
  <si>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</si>
  <si>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</si>
  <si>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</si>
  <si>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</si>
  <si>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</si>
  <si>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</si>
  <si>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</si>
  <si>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</si>
  <si>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</si>
  <si>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</si>
  <si>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</si>
  <si>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</si>
  <si>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</si>
  <si>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</si>
  <si>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</si>
  <si>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</si>
  <si>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</si>
  <si>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</si>
  <si>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</si>
  <si>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</si>
  <si>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</si>
  <si>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</si>
  <si>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</si>
  <si>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</si>
  <si>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</si>
  <si>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</si>
  <si>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</si>
  <si>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</si>
  <si>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</si>
  <si>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</si>
  <si>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</si>
  <si>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</si>
  <si>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</si>
  <si>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</si>
  <si>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</si>
  <si>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</si>
  <si>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</si>
  <si>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</si>
  <si>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</si>
  <si>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</si>
  <si>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</si>
  <si>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</si>
  <si>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</si>
  <si>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</si>
  <si>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</si>
  <si>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</si>
  <si>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</si>
  <si>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</si>
  <si>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</si>
  <si>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</si>
  <si>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</si>
  <si>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</si>
  <si>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</si>
  <si>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</si>
  <si>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</si>
  <si>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</si>
  <si>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</si>
  <si>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</si>
  <si>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</si>
  <si>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</si>
  <si>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</si>
  <si>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</si>
  <si>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</si>
  <si>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</si>
  <si>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</si>
  <si>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</si>
  <si>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</si>
  <si>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</si>
  <si>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</si>
  <si>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</si>
  <si>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</si>
  <si>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</si>
  <si>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</si>
  <si>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</si>
  <si>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</si>
  <si>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</si>
  <si>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</si>
  <si>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</si>
  <si>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</si>
  <si>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</si>
  <si>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</si>
  <si>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</si>
  <si>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</si>
  <si>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</si>
  <si>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</si>
  <si>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</si>
  <si>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</si>
  <si>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</si>
  <si>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</si>
  <si>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</si>
  <si>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</si>
  <si>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</si>
  <si>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</si>
  <si>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</si>
  <si>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</si>
  <si>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</si>
  <si>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</si>
  <si>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</si>
  <si>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</si>
  <si>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</si>
  <si>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</si>
  <si>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</si>
  <si>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</si>
  <si>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</si>
  <si>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</si>
  <si>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</si>
  <si>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</si>
  <si>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</si>
  <si>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</si>
  <si>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</si>
  <si>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</si>
  <si>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</si>
  <si>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</si>
  <si>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</si>
  <si>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</si>
  <si>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</si>
  <si>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</si>
  <si>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</si>
  <si>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</si>
  <si>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</si>
  <si>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</si>
  <si>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</si>
  <si>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</si>
  <si>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</si>
  <si>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</si>
  <si>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</si>
  <si>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</si>
  <si>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</si>
  <si>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</si>
  <si>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</si>
  <si>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</si>
  <si>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</si>
  <si>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</si>
  <si>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</si>
  <si>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</si>
  <si>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</si>
  <si>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</si>
  <si>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</si>
  <si>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</si>
  <si>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</si>
  <si>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</si>
  <si>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</si>
  <si>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</si>
  <si>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</si>
  <si>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</si>
  <si>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</si>
  <si>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</si>
  <si>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</si>
  <si>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</si>
  <si>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</si>
  <si>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</si>
  <si>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</si>
  <si>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</si>
  <si>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</si>
  <si>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</si>
  <si>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</si>
  <si>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</si>
  <si>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</si>
  <si>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</si>
  <si>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</si>
  <si>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</si>
  <si>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</si>
  <si>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</si>
  <si>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</si>
  <si>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</si>
  <si>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</si>
  <si>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</si>
  <si>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</si>
  <si>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</si>
  <si>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</si>
  <si>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</si>
  <si>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</si>
  <si>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</si>
  <si>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</si>
  <si>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</si>
  <si>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</si>
  <si>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</si>
  <si>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</si>
  <si>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</si>
  <si>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</si>
  <si>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</si>
  <si>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</si>
  <si>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</si>
  <si>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</si>
  <si>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</si>
  <si>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</si>
  <si>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</si>
  <si>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</si>
  <si>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</si>
  <si>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</si>
  <si>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</si>
  <si>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</si>
  <si>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</si>
  <si>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</si>
  <si>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</si>
  <si>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</si>
  <si>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</si>
  <si>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</si>
  <si>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</si>
  <si>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</si>
  <si>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</si>
  <si>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</si>
  <si>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</si>
  <si>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</si>
  <si>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</si>
  <si>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</si>
  <si>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</si>
  <si>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</si>
  <si>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</si>
  <si>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</si>
  <si>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</si>
  <si>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</si>
  <si>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</si>
  <si>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</si>
  <si>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</si>
  <si>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</si>
  <si>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</si>
  <si>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</si>
  <si>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</si>
  <si>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</si>
  <si>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</si>
  <si>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</si>
  <si>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</si>
  <si>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</si>
  <si>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</si>
  <si>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</si>
  <si>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</si>
  <si>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</si>
  <si>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</si>
  <si>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</si>
  <si>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</si>
  <si>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</si>
  <si>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</si>
  <si>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</si>
  <si>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</si>
  <si>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</si>
  <si>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</si>
  <si>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</si>
  <si>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</si>
  <si>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</si>
  <si>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</si>
  <si>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</si>
  <si>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</si>
  <si>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</si>
  <si>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</si>
  <si>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</si>
  <si>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</si>
  <si>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</si>
  <si>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</si>
  <si>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</si>
  <si>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</si>
  <si>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</si>
  <si>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</si>
  <si>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</si>
  <si>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</si>
  <si>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</si>
  <si>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</si>
  <si>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</si>
  <si>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</si>
  <si>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</si>
  <si>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</si>
  <si>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</si>
  <si>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</si>
  <si>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</si>
  <si>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</si>
  <si>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</si>
  <si>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</si>
  <si>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</si>
  <si>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</si>
  <si>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</si>
  <si>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</si>
  <si>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</si>
  <si>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</si>
  <si>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</si>
  <si>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</si>
  <si>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</si>
  <si>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</si>
  <si>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</si>
  <si>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</si>
  <si>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</si>
  <si>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</si>
  <si>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</si>
  <si>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</si>
  <si>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</si>
  <si>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</si>
  <si>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</si>
  <si>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</si>
  <si>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</si>
  <si>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</si>
  <si>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</si>
  <si>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</si>
  <si>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</si>
  <si>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</si>
  <si>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</si>
  <si>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</si>
  <si>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</si>
  <si>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</si>
  <si>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</si>
  <si>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</si>
  <si>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</si>
  <si>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</si>
  <si>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</si>
  <si>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</si>
  <si>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</si>
  <si>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</si>
  <si>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</si>
  <si>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</si>
  <si>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</si>
  <si>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</si>
  <si>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</si>
  <si>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</si>
  <si>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</si>
  <si>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</si>
  <si>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</si>
  <si>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</si>
  <si>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</si>
  <si>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</si>
  <si>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</si>
  <si>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</si>
  <si>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</si>
  <si>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</si>
  <si>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</si>
  <si>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</si>
  <si>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</si>
  <si>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</si>
  <si>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</si>
  <si>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</si>
  <si>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</si>
  <si>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</si>
  <si>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</si>
  <si>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</si>
  <si>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</si>
  <si>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</si>
  <si>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</si>
  <si>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</si>
  <si>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</si>
  <si>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</si>
  <si>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</si>
  <si>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</si>
  <si>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</si>
  <si>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</si>
  <si>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</si>
  <si>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</si>
  <si>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</si>
  <si>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</si>
  <si>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</si>
  <si>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</si>
  <si>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</si>
  <si>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</si>
  <si>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</si>
  <si>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</si>
  <si>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</si>
  <si>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</si>
  <si>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</si>
  <si>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</si>
  <si>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</si>
  <si>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</si>
  <si>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</si>
  <si>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</si>
  <si>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</si>
  <si>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</si>
  <si>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</si>
  <si>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</si>
  <si>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</si>
  <si>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</si>
  <si>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</si>
  <si>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</si>
  <si>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</si>
  <si>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</si>
  <si>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</si>
  <si>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</si>
  <si>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</si>
  <si>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</si>
  <si>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</si>
  <si>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</si>
  <si>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</si>
  <si>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</si>
  <si>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</si>
  <si>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</si>
  <si>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</si>
  <si>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</si>
  <si>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</si>
  <si>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</si>
  <si>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</si>
  <si>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</si>
  <si>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</si>
  <si>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</si>
  <si>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</si>
  <si>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</si>
  <si>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</si>
  <si>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</si>
  <si>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</si>
  <si>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</si>
  <si>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</si>
  <si>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</si>
  <si>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</si>
  <si>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</si>
  <si>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</si>
  <si>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</si>
  <si>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</si>
  <si>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</si>
  <si>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</si>
  <si>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</si>
  <si>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</si>
  <si>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</si>
  <si>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</si>
  <si>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</si>
  <si>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</si>
  <si>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</si>
  <si>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</si>
  <si>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</si>
  <si>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</si>
  <si>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</si>
  <si>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</si>
  <si>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</si>
  <si>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</si>
  <si>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</si>
  <si>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</si>
  <si>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</si>
  <si>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</si>
  <si>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</si>
  <si>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</si>
  <si>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</si>
  <si>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</si>
  <si>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</si>
  <si>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</si>
  <si>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</si>
  <si>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</si>
  <si>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</si>
  <si>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</si>
  <si>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</si>
  <si>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</si>
  <si>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</si>
  <si>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</si>
  <si>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</si>
  <si>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</si>
  <si>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</si>
  <si>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</si>
  <si>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</si>
  <si>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</si>
  <si>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</si>
  <si>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</si>
  <si>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</si>
  <si>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</si>
  <si>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</si>
  <si>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</si>
  <si>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</si>
  <si>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</si>
  <si>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</si>
  <si>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</si>
  <si>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</si>
  <si>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</si>
  <si>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</si>
  <si>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</si>
  <si>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</si>
  <si>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</si>
  <si>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</si>
  <si>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</si>
  <si>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</si>
  <si>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</si>
  <si>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</si>
  <si>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</si>
  <si>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</si>
  <si>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</si>
  <si>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</si>
  <si>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</si>
  <si>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</si>
  <si>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</si>
  <si>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</si>
  <si>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</si>
  <si>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</si>
  <si>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</si>
  <si>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</si>
  <si>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</si>
  <si>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</si>
  <si>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</si>
  <si>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</si>
  <si>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</si>
  <si>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</si>
  <si>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</si>
  <si>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</si>
  <si>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</si>
  <si>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</si>
  <si>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</si>
  <si>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</si>
  <si>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</si>
  <si>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</si>
  <si>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</si>
  <si>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</si>
  <si>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</si>
  <si>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</si>
  <si>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</si>
  <si>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</si>
  <si>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</si>
  <si>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</si>
  <si>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</si>
  <si>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</si>
  <si>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</si>
  <si>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</si>
  <si>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</si>
  <si>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</si>
  <si>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</si>
  <si>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</si>
  <si>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</si>
  <si>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</si>
  <si>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</si>
  <si>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</si>
  <si>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</si>
  <si>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</si>
  <si>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</si>
  <si>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</si>
  <si>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</si>
  <si>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</si>
  <si>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</si>
  <si>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</si>
  <si>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</si>
  <si>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</si>
  <si>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</si>
  <si>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</si>
  <si>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</si>
  <si>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</si>
  <si>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</si>
  <si>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</si>
  <si>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</si>
  <si>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</si>
  <si>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</si>
  <si>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</si>
  <si>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</si>
  <si>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</si>
  <si>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</si>
  <si>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</si>
  <si>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</si>
  <si>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</si>
  <si>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</si>
  <si>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</si>
  <si>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</si>
  <si>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</si>
  <si>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</si>
  <si>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</si>
  <si>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</si>
  <si>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</si>
  <si>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</si>
  <si>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</si>
  <si>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</si>
  <si>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</si>
  <si>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</si>
  <si>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</si>
  <si>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</si>
  <si>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</si>
  <si>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</si>
  <si>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</si>
  <si>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</si>
  <si>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</si>
  <si>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</si>
  <si>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</si>
  <si>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</si>
  <si>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</si>
  <si>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</si>
  <si>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</si>
  <si>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</si>
  <si>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</si>
  <si>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</si>
  <si>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</si>
  <si>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</si>
  <si>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</si>
  <si>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</si>
  <si>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</si>
  <si>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</si>
  <si>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</si>
  <si>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</si>
  <si>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</si>
  <si>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</si>
  <si>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</si>
  <si>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</si>
  <si>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</si>
  <si>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</si>
  <si>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</si>
  <si>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</si>
  <si>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</si>
  <si>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</si>
  <si>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</si>
  <si>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</si>
  <si>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</si>
  <si>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</si>
  <si>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</si>
  <si>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</si>
  <si>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</si>
  <si>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</si>
  <si>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</si>
  <si>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</si>
  <si>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</si>
  <si>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</si>
  <si>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</si>
  <si>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</si>
  <si>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</si>
  <si>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</si>
  <si>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</si>
  <si>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</si>
  <si>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</si>
  <si>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</si>
  <si>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</si>
  <si>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</si>
  <si>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</si>
  <si>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</si>
  <si>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</si>
  <si>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</si>
  <si>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</si>
  <si>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</si>
  <si>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</si>
  <si>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</si>
  <si>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</si>
  <si>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</si>
  <si>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</si>
  <si>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</si>
  <si>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</si>
  <si>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</si>
  <si>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</si>
  <si>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</si>
  <si>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</si>
  <si>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</si>
  <si>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</si>
  <si>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</si>
  <si>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</si>
  <si>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</si>
  <si>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</si>
  <si>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</si>
  <si>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</si>
  <si>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</si>
  <si>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</si>
  <si>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</si>
  <si>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</si>
  <si>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</si>
  <si>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</si>
  <si>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</si>
  <si>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</si>
  <si>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</si>
  <si>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</si>
  <si>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</si>
  <si>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</si>
  <si>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</si>
  <si>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</si>
  <si>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</si>
  <si>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</si>
  <si>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</si>
  <si>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</si>
  <si>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</si>
  <si>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</si>
  <si>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</si>
  <si>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</si>
  <si>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</si>
  <si>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</si>
  <si>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</si>
  <si>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</si>
  <si>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</si>
  <si>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</si>
  <si>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</si>
  <si>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</si>
  <si>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</si>
  <si>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</si>
  <si>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</si>
  <si>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</si>
  <si>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</si>
  <si>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</si>
  <si>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</si>
  <si>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</si>
  <si>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</si>
  <si>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</si>
  <si>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</si>
  <si>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</si>
  <si>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</si>
  <si>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</si>
  <si>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</si>
  <si>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</si>
  <si>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</si>
  <si>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</si>
  <si>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</si>
  <si>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</si>
  <si>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</si>
  <si>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</si>
  <si>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</si>
  <si>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</si>
  <si>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</si>
  <si>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</si>
  <si>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</si>
  <si>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</si>
  <si>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</si>
  <si>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</si>
  <si>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</si>
  <si>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</si>
  <si>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</si>
  <si>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</si>
  <si>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</si>
  <si>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</si>
  <si>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</si>
  <si>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</si>
  <si>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</si>
  <si>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</si>
  <si>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</si>
  <si>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</si>
  <si>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</si>
  <si>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</si>
  <si>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</si>
  <si>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</si>
  <si>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</si>
  <si>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</si>
  <si>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</si>
  <si>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</si>
  <si>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</si>
  <si>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</si>
  <si>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</si>
  <si>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</si>
  <si>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</si>
  <si>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</si>
  <si>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</si>
  <si>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</si>
  <si>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</si>
  <si>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</si>
  <si>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</si>
  <si>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</si>
  <si>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</si>
  <si>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</si>
  <si>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</si>
  <si>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</si>
  <si>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</si>
  <si>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</si>
  <si>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</si>
  <si>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</si>
  <si>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</si>
  <si>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</si>
  <si>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</si>
  <si>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</si>
  <si>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</si>
  <si>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</si>
  <si>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</si>
  <si>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</si>
  <si>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</si>
  <si>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</si>
  <si>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</si>
  <si>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</si>
  <si>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</si>
  <si>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</si>
  <si>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</si>
  <si>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</si>
  <si>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</si>
  <si>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</si>
  <si>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</si>
  <si>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</si>
  <si>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</si>
  <si>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</si>
  <si>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</si>
  <si>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</si>
  <si>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</si>
  <si>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</si>
  <si>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</si>
  <si>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</si>
  <si>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</si>
  <si>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</si>
  <si>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</si>
  <si>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</si>
  <si>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</si>
  <si>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</si>
  <si>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</si>
  <si>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</si>
  <si>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</si>
  <si>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</si>
  <si>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</si>
  <si>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</si>
  <si>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</si>
  <si>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</si>
  <si>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</si>
  <si>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</si>
  <si>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</si>
  <si>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</si>
  <si>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</si>
  <si>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</si>
  <si>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</si>
  <si>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</si>
  <si>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</si>
  <si>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</si>
  <si>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</si>
  <si>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</si>
  <si>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</si>
  <si>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</si>
  <si>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</si>
  <si>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</si>
  <si>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</si>
  <si>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</si>
  <si>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</si>
  <si>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</si>
  <si>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</si>
  <si>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</si>
  <si>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</si>
  <si>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</si>
  <si>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</si>
  <si>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</si>
  <si>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</si>
  <si>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</si>
  <si>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</si>
  <si>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</si>
  <si>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</si>
  <si>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</si>
  <si>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</si>
  <si>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</si>
  <si>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</si>
  <si>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</si>
  <si>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</si>
  <si>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</si>
  <si>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</si>
  <si>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</si>
  <si>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</si>
  <si>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</si>
  <si>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</si>
  <si>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</si>
  <si>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</si>
  <si>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</si>
  <si>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</si>
  <si>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</si>
  <si>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</si>
  <si>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</si>
  <si>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</si>
  <si>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</si>
  <si>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</si>
  <si>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</si>
  <si>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</si>
  <si>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</si>
  <si>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</si>
  <si>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</si>
  <si>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</si>
  <si>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</si>
  <si>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</si>
  <si>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</si>
  <si>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</si>
  <si>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</si>
  <si>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</si>
  <si>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</si>
  <si>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</si>
  <si>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</si>
  <si>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</si>
  <si>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</si>
  <si>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</si>
  <si>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</si>
  <si>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</si>
  <si>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</si>
  <si>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</si>
  <si>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</si>
  <si>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</si>
  <si>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</si>
  <si>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</si>
  <si>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</si>
  <si>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</si>
  <si>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</si>
  <si>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</si>
  <si>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</si>
  <si>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</si>
  <si>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</si>
  <si>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</si>
  <si>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</si>
  <si>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</si>
  <si>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</si>
  <si>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</si>
  <si>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</si>
  <si>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</si>
  <si>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</si>
  <si>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</si>
  <si>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</si>
  <si>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</si>
  <si>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</si>
  <si>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</si>
  <si>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</si>
  <si>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</si>
  <si>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</si>
  <si>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</si>
  <si>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</si>
  <si>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</si>
  <si>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</si>
  <si>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</si>
  <si>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</si>
  <si>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</si>
  <si>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</si>
  <si>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</si>
  <si>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</si>
  <si>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</si>
  <si>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</si>
  <si>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</si>
  <si>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</si>
  <si>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</si>
  <si>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</si>
  <si>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</si>
  <si>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</si>
  <si>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</si>
  <si>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</si>
  <si>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</si>
  <si>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</si>
  <si>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</si>
  <si>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</si>
  <si>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</si>
  <si>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</si>
  <si>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</si>
  <si>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</si>
  <si>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</si>
  <si>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</si>
  <si>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</si>
  <si>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</si>
  <si>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</si>
  <si>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</si>
  <si>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</si>
  <si>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</si>
  <si>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</si>
  <si>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</si>
  <si>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</si>
  <si>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</si>
  <si>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</si>
  <si>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</si>
  <si>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</si>
  <si>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</si>
  <si>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</si>
  <si>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</si>
  <si>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</si>
  <si>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</si>
  <si>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</si>
  <si>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</si>
  <si>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</si>
  <si>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</si>
  <si>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</si>
  <si>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</si>
  <si>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</si>
  <si>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</si>
  <si>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</si>
  <si>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</si>
  <si>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</si>
  <si>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</si>
  <si>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</si>
  <si>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</si>
  <si>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</si>
  <si>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</si>
  <si>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</si>
  <si>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</si>
  <si>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</si>
  <si>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</si>
  <si>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</si>
  <si>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</si>
  <si>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</si>
  <si>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</si>
  <si>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</si>
  <si>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</si>
  <si>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</si>
  <si>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</si>
  <si>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</si>
  <si>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</si>
  <si>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</si>
  <si>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</si>
  <si>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</si>
  <si>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</si>
  <si>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</si>
  <si>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</si>
  <si>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</si>
  <si>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</si>
  <si>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</si>
  <si>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</si>
  <si>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</si>
  <si>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</si>
  <si>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</si>
  <si>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</si>
  <si>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</si>
  <si>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</si>
  <si>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</si>
  <si>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</si>
  <si>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</si>
  <si>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</si>
  <si>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</si>
  <si>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</si>
  <si>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</si>
  <si>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</si>
  <si>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</si>
  <si>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</si>
  <si>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</si>
  <si>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</si>
  <si>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</si>
  <si>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</si>
  <si>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</si>
  <si>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</si>
  <si>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</si>
  <si>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</si>
  <si>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</si>
  <si>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</si>
  <si>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</si>
  <si>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</si>
  <si>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</si>
  <si>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</si>
  <si>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</si>
  <si>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</si>
  <si>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</si>
  <si>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</si>
  <si>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</si>
  <si>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</si>
  <si>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</si>
  <si>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</si>
  <si>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</si>
  <si>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</si>
  <si>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</si>
  <si>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</si>
  <si>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</si>
  <si>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</si>
  <si>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</si>
  <si>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</si>
  <si>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</si>
  <si>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</si>
  <si>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</si>
  <si>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</si>
  <si>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</si>
  <si>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</si>
  <si>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</si>
  <si>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</si>
  <si>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</si>
  <si>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</si>
  <si>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</si>
  <si>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</si>
  <si>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</si>
  <si>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</si>
  <si>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</si>
  <si>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</si>
  <si>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</si>
  <si>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</si>
  <si>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</si>
  <si>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</si>
  <si>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</si>
  <si>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</si>
  <si>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</si>
  <si>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</si>
  <si>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</si>
  <si>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</si>
  <si>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</si>
  <si>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</si>
  <si>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</si>
  <si>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</si>
  <si>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</si>
  <si>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</si>
  <si>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</si>
  <si>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</si>
  <si>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</si>
  <si>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</si>
  <si>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</si>
  <si>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</si>
  <si>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</si>
  <si>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</si>
  <si>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</si>
  <si>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</si>
  <si>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</si>
  <si>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</si>
  <si>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</si>
  <si>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</si>
  <si>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</si>
  <si>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</si>
  <si>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</si>
  <si>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</si>
  <si>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</si>
  <si>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</si>
  <si>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</si>
  <si>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</si>
  <si>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</si>
  <si>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</si>
  <si>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</si>
  <si>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</si>
  <si>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</si>
  <si>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</si>
  <si>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</si>
  <si>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</si>
  <si>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</si>
  <si>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</si>
  <si>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</si>
  <si>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</si>
  <si>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</si>
  <si>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</si>
  <si>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</si>
  <si>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</si>
  <si>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</si>
  <si>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</si>
  <si>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</si>
  <si>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</si>
  <si>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</si>
  <si>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</si>
  <si>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</si>
  <si>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</si>
  <si>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</si>
  <si>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</si>
  <si>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</si>
  <si>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</si>
  <si>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</si>
  <si>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</si>
  <si>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</si>
  <si>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</si>
  <si>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</si>
  <si>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</si>
  <si>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</si>
  <si>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</si>
  <si>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</si>
  <si>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</si>
  <si>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</si>
  <si>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</si>
  <si>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</si>
  <si>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</si>
  <si>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</si>
  <si>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</si>
  <si>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</si>
  <si>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</si>
  <si>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</si>
  <si>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</si>
  <si>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</si>
  <si>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</si>
  <si>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</si>
  <si>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</si>
  <si>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</si>
  <si>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</si>
  <si>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</si>
  <si>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</si>
  <si>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</si>
  <si>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</si>
  <si>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</si>
  <si>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</si>
  <si>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</si>
  <si>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</si>
  <si>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</si>
  <si>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</si>
  <si>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</si>
  <si>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</si>
  <si>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</si>
  <si>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</si>
  <si>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</si>
  <si>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</si>
  <si>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</si>
  <si>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</si>
  <si>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</si>
  <si>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</si>
  <si>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</si>
  <si>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</si>
  <si>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</si>
  <si>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</si>
  <si>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</si>
  <si>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</si>
  <si>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</si>
  <si>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</si>
  <si>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</si>
  <si>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</si>
  <si>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</si>
  <si>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</si>
  <si>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</si>
  <si>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</si>
  <si>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</si>
  <si>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</si>
  <si>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</si>
  <si>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</si>
  <si>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</si>
  <si>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</si>
  <si>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</si>
  <si>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</si>
  <si>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</si>
  <si>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</si>
  <si>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</si>
  <si>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</si>
  <si>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</si>
  <si>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</si>
  <si>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</si>
  <si>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</si>
  <si>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</si>
  <si>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</si>
  <si>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</si>
  <si>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</si>
  <si>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</si>
  <si>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</si>
  <si>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</si>
  <si>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</si>
  <si>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</si>
  <si>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</si>
  <si>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</si>
  <si>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</si>
  <si>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</si>
  <si>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</si>
  <si>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</si>
  <si>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</si>
  <si>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</si>
  <si>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</si>
  <si>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</si>
  <si>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</si>
  <si>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</si>
  <si>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</si>
  <si>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</si>
  <si>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</si>
  <si>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</si>
  <si>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</si>
  <si>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</si>
  <si>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</si>
  <si>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</si>
  <si>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</si>
  <si>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</si>
  <si>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</si>
  <si>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</si>
  <si>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</si>
  <si>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</si>
  <si>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</si>
  <si>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</si>
  <si>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</si>
  <si>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</si>
  <si>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</si>
  <si>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</si>
  <si>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</si>
  <si>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</si>
  <si>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</si>
  <si>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</si>
  <si>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</si>
  <si>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</si>
  <si>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</si>
  <si>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</si>
  <si>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</si>
  <si>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</si>
  <si>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</si>
  <si>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</si>
  <si>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</si>
  <si>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</si>
  <si>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</si>
  <si>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</si>
  <si>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</si>
  <si>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</si>
  <si>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</si>
  <si>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</si>
  <si>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</si>
  <si>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</si>
  <si>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</si>
  <si>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</si>
  <si>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</si>
  <si>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</si>
  <si>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</si>
  <si>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</si>
  <si>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</si>
  <si>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</si>
  <si>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</si>
  <si>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</si>
  <si>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</si>
  <si>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</si>
  <si>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</si>
  <si>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</si>
  <si>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</si>
  <si>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</si>
  <si>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</si>
  <si>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</si>
  <si>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</si>
  <si>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</si>
  <si>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</si>
  <si>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</si>
  <si>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</si>
  <si>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</si>
  <si>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</si>
  <si>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</si>
  <si>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</si>
  <si>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</si>
  <si>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</si>
  <si>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</si>
  <si>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</si>
  <si>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</si>
  <si>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</si>
  <si>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</si>
  <si>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</si>
  <si>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</si>
  <si>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</si>
  <si>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</si>
  <si>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</si>
  <si>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</si>
  <si>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</si>
  <si>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</si>
  <si>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</si>
  <si>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</si>
  <si>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</si>
  <si>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</si>
  <si>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</si>
  <si>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</si>
  <si>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</si>
  <si>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</si>
  <si>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</si>
  <si>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</si>
  <si>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</si>
  <si>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</si>
  <si>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</si>
  <si>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</si>
  <si>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</si>
  <si>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</si>
  <si>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</si>
  <si>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</si>
  <si>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</si>
  <si>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</si>
  <si>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</si>
  <si>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</si>
  <si>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</si>
  <si>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</si>
  <si>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</si>
  <si>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</si>
  <si>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</si>
  <si>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</si>
  <si>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</si>
  <si>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</si>
  <si>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</si>
  <si>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</si>
  <si>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</si>
  <si>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</si>
  <si>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</si>
  <si>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</si>
  <si>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</si>
  <si>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</si>
  <si>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</si>
  <si>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</si>
  <si>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</si>
  <si>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</si>
  <si>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</si>
  <si>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</si>
  <si>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</si>
  <si>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</si>
  <si>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</si>
  <si>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</si>
  <si>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</si>
  <si>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</si>
  <si>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</si>
  <si>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</si>
  <si>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</si>
  <si>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</si>
  <si>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</si>
  <si>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</si>
  <si>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</si>
  <si>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</si>
  <si>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</si>
  <si>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</si>
  <si>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</si>
  <si>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</si>
  <si>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</si>
  <si>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</si>
  <si>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</si>
  <si>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</si>
  <si>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</si>
  <si>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</si>
  <si>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</si>
  <si>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</si>
  <si>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</si>
  <si>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</si>
  <si>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</si>
  <si>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</si>
  <si>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</si>
  <si>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</si>
  <si>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</si>
  <si>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</si>
  <si>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</si>
  <si>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</si>
  <si>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</si>
  <si>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</si>
  <si>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</si>
  <si>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</si>
  <si>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</si>
  <si>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</si>
  <si>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</si>
  <si>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</si>
  <si>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</si>
  <si>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</si>
  <si>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</si>
  <si>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</si>
  <si>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</si>
  <si>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</si>
  <si>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</si>
  <si>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</si>
  <si>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</si>
  <si>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</si>
  <si>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</si>
  <si>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</si>
  <si>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</si>
  <si>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</si>
  <si>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</si>
  <si>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</si>
  <si>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</si>
  <si>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</si>
  <si>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</si>
  <si>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</si>
  <si>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</si>
  <si>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</si>
  <si>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</si>
  <si>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</si>
  <si>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</si>
  <si>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</si>
  <si>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</si>
  <si>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</si>
  <si>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</si>
  <si>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</si>
  <si>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</si>
  <si>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</si>
  <si>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</si>
  <si>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</si>
  <si>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</si>
  <si>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</si>
  <si>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</si>
  <si>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</si>
  <si>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</si>
  <si>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</si>
  <si>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</si>
  <si>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</si>
  <si>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</si>
  <si>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</si>
  <si>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</si>
  <si>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</si>
  <si>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</si>
  <si>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</si>
  <si>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</si>
  <si>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</si>
  <si>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</si>
  <si>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</si>
  <si>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</si>
  <si>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</si>
  <si>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</si>
  <si>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</si>
  <si>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</si>
  <si>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</si>
  <si>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</si>
  <si>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</si>
  <si>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</si>
  <si>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</si>
  <si>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</si>
  <si>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</si>
  <si>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</si>
  <si>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</si>
  <si>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</si>
  <si>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</si>
  <si>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</si>
  <si>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</si>
  <si>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</si>
  <si>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</si>
  <si>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</si>
  <si>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</si>
  <si>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</si>
  <si>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</si>
  <si>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</si>
  <si>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</si>
  <si>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</si>
  <si>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</si>
  <si>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</si>
  <si>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</si>
  <si>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</si>
  <si>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</si>
  <si>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</si>
  <si>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</si>
  <si>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</si>
  <si>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</si>
  <si>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</si>
  <si>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</si>
  <si>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</si>
  <si>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</si>
  <si>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</si>
  <si>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</si>
  <si>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</si>
  <si>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</si>
  <si>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</si>
  <si>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</si>
  <si>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</si>
  <si>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</si>
  <si>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</si>
  <si>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</si>
  <si>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</si>
  <si>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</si>
  <si>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</si>
  <si>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</si>
  <si>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</si>
  <si>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</si>
  <si>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</si>
  <si>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</si>
  <si>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</si>
  <si>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</si>
  <si>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</si>
  <si>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</si>
  <si>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</si>
  <si>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</si>
  <si>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</si>
  <si>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</si>
  <si>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</si>
  <si>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</si>
  <si>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</si>
  <si>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</si>
  <si>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</si>
  <si>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</si>
  <si>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</si>
  <si>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</si>
  <si>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</si>
  <si>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</si>
  <si>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</si>
  <si>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</si>
  <si>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</si>
  <si>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</si>
  <si>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</si>
  <si>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</si>
  <si>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</si>
  <si>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</si>
  <si>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</si>
  <si>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</si>
  <si>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</si>
  <si>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</si>
  <si>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</si>
  <si>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</si>
  <si>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</si>
  <si>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</si>
  <si>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</si>
  <si>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</si>
  <si>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</si>
  <si>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</si>
  <si>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</si>
  <si>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</si>
  <si>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</si>
  <si>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</si>
  <si>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</si>
  <si>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</si>
  <si>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</si>
  <si>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</si>
  <si>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</si>
  <si>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</si>
  <si>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</si>
  <si>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</si>
  <si>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</si>
  <si>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</si>
  <si>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</si>
  <si>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</si>
  <si>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</si>
  <si>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</si>
  <si>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</si>
  <si>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</si>
  <si>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</si>
  <si>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</si>
  <si>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</si>
  <si>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</si>
  <si>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</si>
  <si>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</si>
  <si>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</si>
  <si>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</si>
  <si>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</si>
  <si>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</si>
  <si>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</si>
  <si>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</si>
  <si>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</si>
  <si>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</si>
  <si>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</si>
  <si>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</si>
  <si>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</si>
  <si>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</si>
  <si>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</si>
  <si>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</si>
  <si>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</si>
  <si>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</si>
  <si>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</si>
  <si>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</si>
  <si>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</si>
  <si>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</si>
  <si>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</si>
  <si>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</si>
  <si>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</si>
  <si>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</si>
  <si>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</si>
  <si>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</si>
  <si>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</si>
  <si>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</si>
  <si>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</si>
  <si>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</si>
  <si>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</si>
  <si>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</si>
  <si>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</si>
  <si>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</si>
  <si>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</si>
  <si>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</si>
  <si>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</si>
  <si>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</si>
  <si>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</si>
  <si>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</si>
  <si>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</si>
  <si>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</si>
  <si>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</si>
  <si>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</si>
  <si>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</si>
  <si>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</si>
  <si>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</si>
  <si>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</si>
  <si>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</si>
  <si>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</si>
  <si>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</si>
  <si>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</si>
  <si>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</si>
  <si>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</si>
  <si>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</si>
  <si>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</si>
  <si>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</si>
  <si>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</si>
  <si>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</si>
  <si>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</si>
  <si>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</si>
  <si>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</si>
  <si>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</si>
  <si>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</si>
  <si>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</si>
  <si>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</si>
  <si>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</si>
  <si>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</si>
  <si>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</si>
  <si>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</si>
  <si>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</si>
  <si>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</si>
  <si>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</si>
  <si>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</si>
  <si>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</si>
  <si>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</si>
  <si>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</si>
  <si>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</si>
  <si>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</si>
  <si>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</si>
  <si>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</si>
  <si>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</si>
  <si>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</si>
  <si>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</si>
  <si>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</si>
  <si>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</si>
  <si>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</si>
  <si>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</si>
  <si>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</si>
  <si>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</si>
  <si>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</si>
  <si>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</si>
  <si>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</si>
  <si>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</si>
  <si>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</si>
  <si>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</si>
  <si>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</si>
  <si>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</si>
  <si>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</si>
  <si>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</si>
  <si>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</si>
  <si>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</si>
  <si>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</si>
  <si>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</si>
  <si>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</si>
  <si>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</si>
  <si>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</si>
  <si>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</si>
  <si>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</si>
  <si>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</si>
  <si>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</si>
  <si>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</si>
  <si>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</si>
  <si>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</si>
  <si>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</si>
  <si>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</si>
  <si>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</si>
  <si>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</si>
  <si>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</si>
  <si>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</si>
  <si>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</si>
  <si>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</si>
  <si>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</si>
  <si>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</si>
  <si>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</si>
  <si>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</si>
  <si>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</si>
  <si>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</si>
  <si>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</si>
  <si>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</si>
  <si>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</si>
  <si>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</si>
  <si>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</si>
  <si>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</si>
  <si>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</si>
  <si>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</si>
  <si>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</si>
  <si>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</si>
  <si>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</si>
  <si>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</si>
  <si>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</si>
  <si>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</si>
  <si>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</si>
  <si>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</si>
  <si>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</si>
  <si>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</si>
  <si>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</si>
  <si>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</si>
  <si>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</si>
  <si>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</si>
  <si>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</si>
  <si>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</si>
  <si>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</si>
  <si>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</si>
  <si>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</si>
  <si>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</si>
  <si>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</si>
  <si>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</si>
  <si>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</si>
  <si>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</si>
  <si>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</si>
  <si>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</si>
  <si>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</si>
  <si>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</si>
  <si>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</si>
  <si>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</si>
  <si>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</si>
  <si>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</si>
  <si>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</si>
  <si>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</si>
  <si>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</si>
  <si>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</si>
  <si>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</si>
  <si>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</si>
  <si>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</si>
  <si>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</si>
  <si>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</si>
  <si>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</si>
  <si>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</si>
  <si>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</si>
  <si>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</si>
  <si>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</si>
  <si>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</si>
  <si>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</si>
  <si>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</si>
  <si>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</si>
  <si>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</si>
  <si>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</si>
  <si>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</si>
  <si>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</si>
  <si>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</si>
  <si>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</si>
  <si>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</si>
  <si>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</si>
  <si>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</si>
  <si>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</si>
  <si>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</si>
  <si>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</si>
  <si>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</si>
  <si>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</si>
  <si>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</si>
  <si>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</si>
  <si>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</si>
  <si>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</si>
  <si>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</si>
  <si>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</si>
  <si>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</si>
  <si>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</si>
  <si>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</si>
  <si>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</si>
  <si>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</si>
  <si>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</si>
  <si>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</si>
  <si>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</si>
  <si>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</si>
  <si>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</si>
  <si>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</si>
  <si>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</si>
  <si>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</si>
  <si>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</si>
  <si>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</si>
  <si>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</si>
  <si>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</si>
  <si>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</si>
  <si>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</si>
  <si>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</si>
  <si>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</si>
  <si>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</si>
  <si>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</si>
  <si>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</si>
  <si>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</si>
  <si>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</si>
  <si>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</si>
  <si>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</si>
  <si>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</si>
  <si>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</si>
  <si>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</si>
  <si>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</si>
  <si>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</si>
  <si>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</si>
  <si>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</si>
  <si>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</si>
  <si>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</si>
  <si>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</si>
  <si>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</si>
  <si>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</si>
  <si>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</si>
  <si>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</si>
  <si>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</si>
  <si>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</si>
  <si>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</si>
  <si>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</si>
  <si>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</si>
  <si>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</si>
  <si>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</si>
  <si>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</si>
  <si>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</si>
  <si>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</si>
  <si>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</si>
  <si>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</si>
  <si>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</si>
  <si>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</si>
  <si>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</si>
  <si>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</si>
  <si>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</si>
  <si>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</si>
  <si>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</si>
  <si>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</si>
  <si>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</si>
  <si>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</si>
  <si>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</si>
  <si>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</si>
  <si>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</si>
  <si>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</si>
  <si>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</si>
  <si>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</si>
  <si>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</si>
  <si>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</si>
  <si>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</si>
  <si>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</si>
  <si>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</si>
  <si>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</si>
  <si>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</si>
  <si>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</si>
  <si>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</si>
  <si>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</si>
  <si>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</si>
  <si>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</si>
  <si>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</si>
  <si>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</si>
  <si>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</si>
  <si>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</si>
  <si>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</si>
  <si>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</si>
  <si>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</si>
  <si>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</si>
  <si>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</si>
  <si>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</si>
  <si>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</si>
  <si>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</si>
  <si>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</si>
  <si>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</si>
  <si>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</si>
  <si>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</si>
  <si>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</si>
  <si>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</si>
  <si>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</si>
  <si>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</si>
  <si>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</si>
  <si>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</si>
  <si>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</si>
  <si>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</si>
  <si>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</si>
  <si>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</si>
  <si>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</si>
  <si>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</si>
  <si>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</si>
  <si>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</si>
  <si>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</si>
  <si>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</si>
  <si>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</si>
  <si>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</si>
  <si>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</si>
  <si>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</si>
  <si>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</si>
  <si>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</si>
  <si>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</si>
  <si>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</si>
  <si>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</si>
  <si>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</si>
  <si>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</si>
  <si>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</si>
  <si>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</si>
  <si>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</si>
  <si>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</si>
  <si>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</si>
  <si>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</si>
  <si>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</si>
  <si>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</si>
  <si>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</si>
  <si>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</si>
  <si>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</si>
  <si>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</si>
  <si>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</si>
  <si>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</si>
  <si>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</si>
  <si>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</si>
  <si>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</si>
  <si>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</si>
  <si>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</si>
  <si>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</si>
  <si>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</si>
  <si>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</si>
  <si>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</si>
  <si>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</si>
  <si>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</si>
  <si>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</si>
  <si>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</si>
  <si>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</si>
  <si>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</si>
  <si>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</si>
  <si>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</si>
  <si>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</si>
  <si>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</si>
  <si>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</si>
  <si>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</si>
  <si>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</si>
  <si>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</si>
  <si>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</si>
  <si>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</si>
  <si>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</si>
  <si>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</si>
  <si>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</si>
  <si>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</si>
  <si>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</si>
  <si>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</si>
  <si>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</si>
  <si>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</si>
  <si>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</si>
  <si>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</si>
  <si>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</si>
  <si>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</si>
  <si>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</si>
  <si>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</si>
  <si>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</si>
  <si>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</si>
  <si>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</si>
  <si>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</si>
  <si>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</si>
  <si>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</si>
  <si>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</si>
  <si>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</si>
  <si>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</si>
  <si>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</si>
  <si>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</si>
  <si>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</si>
  <si>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</si>
  <si>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</si>
  <si>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</si>
  <si>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</si>
  <si>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</si>
  <si>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</si>
  <si>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</si>
  <si>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</si>
  <si>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</si>
  <si>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</si>
  <si>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</si>
  <si>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</si>
  <si>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</si>
  <si>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</si>
  <si>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</si>
  <si>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</si>
  <si>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</si>
  <si>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</si>
  <si>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</si>
  <si>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</si>
  <si>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</si>
  <si>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</si>
  <si>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</si>
  <si>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</si>
  <si>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</si>
  <si>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</si>
  <si>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</si>
  <si>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</si>
  <si>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</si>
  <si>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</si>
  <si>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</si>
  <si>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</si>
  <si>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</si>
  <si>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</si>
  <si>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</si>
  <si>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</si>
  <si>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</si>
  <si>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</si>
  <si>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</si>
  <si>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</si>
  <si>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</si>
  <si>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</si>
  <si>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</si>
  <si>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</si>
  <si>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</si>
  <si>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</si>
  <si>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</si>
  <si>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</si>
  <si>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</si>
  <si>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</si>
  <si>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</si>
  <si>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</si>
  <si>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</si>
  <si>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</si>
  <si>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</si>
  <si>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</si>
  <si>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</si>
  <si>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</si>
  <si>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</si>
  <si>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</si>
  <si>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</si>
  <si>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</si>
  <si>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</si>
  <si>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</si>
  <si>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</si>
  <si>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</si>
  <si>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</si>
  <si>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</si>
  <si>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</si>
  <si>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</si>
  <si>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</si>
  <si>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</si>
  <si>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</si>
  <si>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</si>
  <si>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</si>
  <si>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</si>
  <si>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</si>
  <si>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</si>
  <si>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</si>
  <si>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</si>
  <si>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</si>
  <si>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</si>
  <si>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</si>
  <si>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</si>
  <si>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</si>
  <si>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</si>
  <si>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</si>
  <si>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</si>
  <si>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</si>
  <si>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</si>
  <si>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</si>
  <si>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</si>
  <si>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</si>
  <si>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</si>
  <si>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</si>
  <si>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</si>
  <si>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</si>
  <si>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</si>
  <si>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</si>
  <si>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</si>
  <si>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</si>
  <si>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</si>
  <si>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</si>
  <si>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</si>
  <si>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</si>
  <si>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</si>
  <si>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</si>
  <si>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</si>
  <si>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</si>
  <si>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</si>
  <si>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</si>
  <si>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</si>
  <si>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</si>
  <si>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</si>
  <si>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</si>
  <si>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</si>
  <si>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</si>
  <si>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</si>
  <si>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</si>
  <si>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</si>
  <si>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</si>
  <si>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</si>
  <si>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</si>
  <si>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</si>
  <si>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</si>
  <si>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</si>
  <si>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</si>
  <si>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</si>
  <si>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</si>
  <si>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</si>
  <si>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</si>
  <si>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</si>
  <si>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</si>
  <si>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</si>
  <si>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</si>
  <si>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</si>
  <si>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</si>
  <si>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</si>
  <si>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</si>
  <si>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</si>
  <si>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</si>
  <si>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</si>
  <si>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</si>
  <si>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</si>
  <si>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</si>
  <si>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</si>
  <si>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</si>
  <si>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</si>
  <si>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</si>
  <si>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</si>
  <si>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</si>
  <si>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</si>
  <si>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</si>
  <si>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</si>
  <si>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</si>
  <si>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</si>
  <si>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</si>
  <si>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</si>
  <si>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</si>
  <si>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</si>
  <si>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</si>
  <si>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</si>
  <si>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</si>
  <si>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</si>
  <si>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</si>
  <si>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</si>
  <si>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</si>
  <si>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</si>
  <si>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</si>
  <si>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</si>
  <si>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</si>
  <si>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</si>
  <si>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</si>
  <si>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</si>
  <si>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</si>
  <si>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</si>
  <si>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</si>
  <si>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</si>
  <si>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</si>
  <si>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</si>
  <si>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</si>
  <si>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</si>
  <si>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</si>
  <si>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</si>
  <si>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</si>
  <si>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</si>
  <si>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</si>
  <si>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</si>
  <si>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</si>
  <si>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</si>
  <si>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</si>
  <si>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</si>
  <si>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</si>
  <si>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</si>
  <si>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</si>
  <si>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</si>
  <si>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</si>
  <si>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</si>
  <si>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</si>
  <si>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</si>
  <si>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</si>
  <si>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</si>
  <si>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</si>
  <si>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</si>
  <si>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</si>
  <si>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</si>
  <si>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</si>
  <si>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</si>
  <si>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</si>
  <si>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</si>
  <si>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</si>
  <si>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</si>
  <si>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</si>
  <si>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</si>
  <si>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</si>
  <si>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</si>
  <si>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</si>
  <si>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</si>
  <si>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</si>
  <si>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</si>
  <si>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</si>
  <si>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</si>
  <si>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</si>
  <si>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</si>
  <si>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</si>
  <si>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</si>
  <si>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</si>
  <si>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</si>
  <si>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</si>
  <si>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</si>
  <si>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</si>
  <si>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</si>
  <si>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</si>
  <si>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</si>
  <si>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</si>
  <si>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</si>
  <si>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</si>
  <si>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</si>
  <si>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</si>
  <si>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</si>
  <si>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</si>
  <si>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</si>
  <si>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</si>
  <si>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</si>
  <si>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</si>
  <si>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</si>
  <si>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</si>
  <si>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</si>
  <si>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</si>
  <si>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</si>
  <si>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</si>
  <si>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</si>
  <si>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</si>
  <si>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</si>
  <si>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</si>
  <si>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</si>
  <si>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</si>
  <si>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</si>
  <si>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</si>
  <si>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</si>
  <si>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</si>
  <si>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</si>
  <si>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</si>
  <si>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</si>
  <si>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</si>
  <si>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</si>
  <si>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</si>
  <si>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</si>
  <si>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</si>
  <si>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</si>
  <si>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</si>
  <si>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</si>
  <si>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</si>
  <si>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</si>
  <si>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</si>
  <si>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</si>
  <si>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</si>
  <si>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</si>
  <si>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</si>
  <si>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</si>
  <si>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</si>
  <si>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</si>
  <si>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</si>
  <si>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</si>
  <si>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</si>
  <si>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</si>
  <si>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</si>
  <si>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</si>
  <si>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</si>
  <si>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</si>
  <si>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</si>
  <si>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</si>
  <si>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</si>
  <si>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</si>
  <si>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</si>
  <si>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</si>
  <si>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</si>
  <si>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</si>
  <si>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</si>
  <si>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</si>
  <si>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</si>
  <si>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</si>
  <si>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</si>
  <si>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</si>
  <si>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</si>
  <si>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</si>
  <si>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</si>
  <si>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</si>
  <si>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</si>
  <si>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</si>
  <si>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</si>
  <si>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</si>
  <si>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</si>
  <si>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</si>
  <si>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</si>
  <si>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</si>
  <si>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</si>
  <si>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</si>
  <si>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</si>
  <si>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</si>
  <si>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</si>
  <si>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</si>
  <si>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</si>
  <si>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</si>
  <si>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</si>
  <si>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</si>
  <si>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</si>
  <si>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</si>
  <si>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</si>
  <si>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</si>
  <si>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</si>
  <si>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</si>
  <si>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</si>
  <si>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</si>
  <si>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</si>
  <si>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</si>
  <si>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</si>
  <si>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</si>
  <si>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</si>
  <si>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</si>
  <si>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</si>
  <si>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</si>
  <si>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</si>
  <si>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</si>
  <si>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</si>
  <si>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</si>
  <si>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</si>
  <si>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</si>
  <si>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</si>
  <si>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</si>
  <si>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</si>
  <si>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</si>
  <si>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</si>
  <si>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</si>
  <si>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</si>
  <si>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</si>
  <si>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</si>
  <si>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</si>
  <si>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</si>
  <si>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</si>
  <si>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</si>
  <si>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</si>
  <si>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</si>
  <si>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</si>
  <si>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</si>
  <si>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</si>
  <si>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</si>
  <si>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</si>
  <si>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</si>
  <si>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</si>
  <si>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</si>
  <si>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</si>
  <si>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</si>
  <si>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</si>
  <si>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</si>
  <si>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</si>
  <si>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</si>
  <si>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</si>
  <si>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</si>
  <si>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</si>
  <si>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</si>
  <si>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</si>
  <si>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</si>
  <si>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</si>
  <si>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</si>
  <si>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</si>
  <si>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</si>
  <si>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</si>
  <si>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</si>
  <si>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</si>
  <si>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</si>
  <si>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</si>
  <si>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</si>
  <si>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</si>
  <si>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</si>
  <si>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</si>
  <si>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</si>
  <si>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</si>
  <si>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</si>
  <si>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</si>
  <si>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</si>
  <si>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</si>
  <si>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</si>
  <si>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</si>
  <si>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</si>
  <si>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</si>
  <si>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</si>
  <si>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</si>
  <si>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</si>
  <si>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</si>
  <si>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</si>
  <si>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</si>
  <si>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</si>
  <si>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</si>
  <si>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</si>
  <si>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</si>
  <si>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</si>
  <si>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</si>
  <si>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</si>
  <si>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</si>
  <si>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</si>
  <si>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</si>
  <si>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</si>
  <si>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</si>
  <si>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</si>
  <si>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</si>
  <si>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</si>
  <si>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</si>
  <si>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</si>
  <si>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</si>
  <si>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</si>
  <si>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</si>
  <si>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</si>
  <si>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</si>
  <si>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</si>
  <si>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</si>
  <si>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</si>
  <si>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</si>
  <si>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</si>
  <si>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</si>
  <si>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</si>
  <si>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</si>
  <si>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</si>
  <si>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</si>
  <si>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</si>
  <si>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</si>
  <si>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</si>
  <si>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</si>
  <si>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</si>
  <si>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</si>
  <si>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</si>
  <si>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</si>
  <si>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</si>
  <si>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</si>
  <si>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</si>
  <si>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</si>
  <si>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</si>
  <si>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</si>
  <si>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</si>
  <si>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</si>
  <si>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</si>
  <si>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</si>
  <si>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</si>
  <si>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</si>
  <si>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</si>
  <si>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</si>
  <si>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</si>
  <si>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</si>
  <si>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</si>
  <si>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</si>
  <si>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</si>
  <si>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</si>
  <si>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</si>
  <si>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</si>
  <si>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</si>
  <si>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</si>
  <si>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</si>
  <si>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</si>
  <si>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</si>
  <si>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</si>
  <si>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</si>
  <si>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</si>
  <si>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</si>
  <si>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</si>
  <si>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</si>
  <si>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</si>
  <si>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</si>
  <si>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</si>
  <si>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</si>
  <si>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</si>
  <si>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</si>
  <si>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</si>
  <si>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</si>
  <si>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</si>
  <si>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</si>
  <si>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</si>
  <si>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</si>
  <si>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</si>
  <si>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</si>
  <si>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</si>
  <si>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</si>
  <si>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</si>
  <si>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</si>
  <si>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</si>
  <si>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</si>
  <si>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</si>
  <si>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</si>
  <si>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</si>
  <si>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</si>
  <si>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</si>
  <si>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</si>
  <si>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</si>
  <si>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</si>
  <si>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</si>
  <si>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</si>
  <si>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</si>
  <si>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</si>
  <si>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</si>
  <si>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</si>
  <si>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</si>
  <si>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</si>
  <si>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</si>
  <si>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</si>
  <si>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</si>
  <si>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</si>
  <si>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</si>
  <si>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</si>
  <si>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</si>
  <si>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</si>
  <si>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</si>
  <si>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</si>
  <si>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</si>
  <si>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</si>
  <si>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</si>
  <si>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</si>
  <si>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</si>
  <si>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</si>
  <si>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</si>
  <si>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</si>
  <si>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</si>
  <si>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</si>
  <si>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</si>
  <si>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</si>
  <si>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</si>
  <si>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</si>
  <si>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</si>
  <si>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</si>
  <si>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</si>
  <si>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</si>
  <si>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</si>
  <si>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</si>
  <si>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</si>
  <si>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</si>
  <si>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</si>
  <si>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</si>
  <si>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</si>
  <si>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</si>
  <si>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</si>
  <si>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</si>
  <si>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</si>
  <si>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</si>
  <si>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</si>
  <si>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</si>
  <si>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</si>
  <si>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</si>
  <si>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</si>
  <si>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</si>
  <si>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</si>
  <si>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</si>
  <si>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</si>
  <si>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</si>
  <si>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</si>
  <si>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</si>
  <si>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</si>
  <si>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</si>
  <si>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</si>
  <si>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</si>
  <si>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</si>
  <si>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</si>
  <si>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</si>
  <si>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</si>
  <si>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</si>
  <si>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</si>
  <si>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</si>
  <si>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</si>
  <si>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</si>
  <si>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</si>
  <si>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</si>
  <si>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</si>
  <si>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</si>
  <si>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</si>
  <si>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</si>
  <si>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</si>
  <si>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</si>
  <si>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</si>
  <si>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</si>
  <si>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</si>
  <si>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</si>
  <si>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</si>
  <si>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</si>
  <si>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</si>
  <si>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</si>
  <si>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</si>
  <si>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</si>
  <si>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</si>
  <si>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</si>
  <si>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</si>
  <si>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</si>
  <si>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</si>
  <si>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</si>
  <si>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</si>
  <si>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</si>
  <si>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</si>
  <si>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</si>
  <si>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</si>
  <si>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</si>
  <si>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</si>
  <si>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</si>
  <si>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</si>
  <si>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</si>
  <si>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</si>
  <si>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</si>
  <si>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</si>
  <si>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</si>
  <si>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</si>
  <si>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</si>
  <si>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</si>
  <si>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</si>
  <si>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</si>
  <si>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</si>
  <si>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</si>
  <si>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</si>
  <si>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</si>
  <si>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</si>
  <si>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</si>
  <si>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</si>
  <si>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</si>
  <si>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</si>
  <si>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</si>
  <si>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</si>
  <si>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</si>
  <si>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</si>
  <si>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</si>
  <si>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</si>
  <si>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</si>
  <si>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</si>
  <si>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</si>
  <si>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</si>
  <si>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</si>
  <si>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</si>
  <si>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</si>
  <si>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</si>
  <si>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</si>
  <si>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</si>
  <si>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</si>
  <si>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</si>
  <si>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</si>
  <si>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</si>
  <si>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</si>
  <si>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</si>
  <si>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</si>
  <si>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</si>
  <si>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</si>
  <si>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</si>
  <si>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</si>
  <si>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</si>
  <si>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</si>
  <si>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</si>
  <si>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</si>
  <si>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</si>
  <si>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</si>
  <si>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</si>
  <si>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</si>
  <si>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</si>
  <si>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</si>
  <si>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</si>
  <si>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</si>
  <si>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</si>
  <si>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</si>
  <si>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</si>
  <si>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</si>
  <si>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</si>
  <si>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</si>
  <si>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</si>
  <si>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</si>
  <si>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</si>
  <si>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</si>
  <si>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</si>
  <si>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</si>
  <si>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</si>
  <si>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</si>
  <si>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</si>
  <si>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</si>
  <si>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</si>
  <si>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</si>
  <si>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</si>
  <si>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</si>
  <si>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</si>
  <si>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</si>
  <si>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</si>
  <si>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</si>
  <si>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</si>
  <si>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</si>
  <si>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</si>
  <si>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</si>
  <si>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</si>
  <si>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</si>
  <si>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</si>
  <si>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</si>
  <si>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</si>
  <si>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</si>
  <si>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</si>
  <si>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</si>
  <si>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</si>
  <si>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</si>
  <si>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</si>
  <si>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</si>
  <si>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</si>
  <si>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</si>
  <si>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</si>
  <si>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</si>
  <si>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</si>
  <si>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</si>
  <si>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</si>
  <si>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</si>
  <si>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</si>
  <si>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</si>
  <si>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</si>
  <si>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</si>
  <si>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</si>
  <si>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</si>
  <si>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</si>
  <si>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</si>
  <si>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</si>
  <si>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</si>
  <si>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</si>
  <si>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</si>
  <si>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</si>
  <si>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</si>
  <si>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</si>
  <si>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</si>
  <si>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</si>
  <si>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</si>
  <si>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</si>
  <si>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</si>
  <si>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</si>
  <si>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</si>
  <si>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</si>
  <si>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</si>
  <si>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</si>
  <si>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</si>
  <si>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</si>
  <si>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</si>
  <si>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</si>
  <si>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</si>
  <si>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</si>
  <si>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</si>
  <si>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</si>
  <si>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</si>
  <si>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</si>
  <si>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</si>
  <si>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</si>
  <si>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</si>
  <si>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</si>
  <si>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</si>
  <si>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</si>
  <si>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</si>
  <si>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</si>
  <si>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</si>
  <si>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</si>
  <si>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</si>
  <si>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</si>
  <si>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</si>
  <si>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</si>
  <si>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</si>
  <si>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</si>
  <si>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</si>
  <si>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</si>
  <si>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</si>
  <si>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</si>
  <si>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</si>
  <si>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</si>
  <si>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</si>
  <si>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</si>
  <si>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</si>
  <si>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</si>
  <si>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</si>
  <si>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</si>
  <si>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</si>
  <si>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</si>
  <si>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</si>
  <si>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</si>
  <si>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</si>
  <si>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</si>
  <si>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</si>
  <si>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</si>
  <si>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</si>
  <si>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</si>
  <si>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</si>
  <si>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</si>
  <si>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</si>
  <si>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</si>
  <si>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</si>
  <si>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</si>
  <si>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</si>
  <si>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</si>
  <si>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</si>
  <si>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</si>
  <si>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</si>
  <si>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</si>
  <si>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</si>
  <si>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</si>
  <si>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</si>
  <si>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</si>
  <si>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</si>
  <si>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</si>
  <si>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</si>
  <si>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</si>
  <si>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</si>
  <si>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</si>
  <si>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</si>
  <si>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</si>
  <si>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</si>
  <si>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</si>
  <si>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</si>
  <si>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</si>
  <si>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</si>
  <si>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</si>
  <si>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</si>
  <si>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</si>
  <si>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</si>
  <si>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</si>
  <si>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</si>
  <si>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</si>
  <si>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</si>
  <si>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</si>
  <si>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</si>
  <si>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</si>
  <si>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</si>
  <si>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</si>
  <si>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</si>
  <si>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</si>
  <si>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</si>
  <si>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</si>
  <si>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</si>
  <si>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</si>
  <si>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</si>
  <si>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</si>
  <si>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</si>
  <si>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</si>
  <si>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</si>
  <si>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</si>
  <si>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</si>
  <si>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</si>
  <si>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</si>
  <si>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</si>
  <si>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</si>
  <si>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</si>
  <si>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</si>
  <si>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</si>
  <si>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</si>
  <si>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</si>
  <si>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</si>
  <si>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</si>
  <si>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</si>
  <si>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</si>
  <si>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</si>
  <si>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</si>
  <si>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</si>
  <si>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</si>
  <si>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</si>
  <si>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</si>
  <si>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</si>
  <si>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</si>
  <si>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</si>
  <si>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</si>
  <si>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</si>
  <si>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</si>
  <si>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</si>
  <si>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</si>
  <si>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</si>
  <si>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</si>
  <si>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</si>
  <si>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</si>
  <si>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</si>
  <si>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</si>
  <si>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</si>
  <si>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</si>
  <si>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</si>
  <si>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</si>
  <si>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</si>
  <si>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</si>
  <si>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</si>
  <si>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</si>
  <si>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</si>
  <si>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</si>
  <si>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</si>
  <si>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</si>
  <si>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</si>
  <si>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</si>
  <si>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</si>
  <si>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</si>
  <si>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</si>
  <si>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</si>
  <si>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</si>
  <si>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</si>
  <si>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</si>
  <si>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</si>
  <si>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</si>
  <si>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</si>
  <si>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</si>
  <si>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</si>
  <si>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</si>
  <si>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</si>
  <si>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</si>
  <si>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</si>
  <si>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</si>
  <si>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</si>
  <si>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</si>
  <si>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</si>
  <si>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</si>
  <si>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</si>
  <si>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</si>
  <si>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</si>
  <si>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</si>
  <si>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</si>
  <si>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</si>
  <si>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</si>
  <si>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</si>
  <si>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</si>
  <si>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</si>
  <si>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</si>
  <si>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</si>
  <si>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</si>
  <si>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</si>
  <si>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</si>
  <si>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</si>
  <si>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</si>
  <si>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</si>
  <si>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</si>
  <si>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</si>
  <si>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</si>
  <si>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</si>
  <si>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</si>
  <si>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</si>
  <si>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</si>
  <si>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</si>
  <si>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</si>
  <si>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</si>
  <si>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</si>
  <si>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</si>
  <si>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</si>
  <si>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</si>
  <si>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</si>
  <si>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</si>
  <si>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</si>
  <si>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</si>
  <si>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</si>
  <si>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</si>
  <si>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</si>
  <si>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</si>
  <si>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</si>
  <si>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</si>
  <si>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</si>
  <si>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</si>
  <si>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</si>
  <si>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</si>
  <si>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</si>
  <si>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</si>
  <si>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</si>
  <si>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</si>
  <si>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</si>
  <si>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</si>
  <si>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</si>
  <si>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</si>
  <si>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</si>
  <si>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</si>
  <si>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</si>
  <si>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</si>
  <si>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</si>
  <si>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</si>
  <si>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</si>
  <si>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</si>
  <si>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</si>
  <si>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</si>
  <si>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</si>
  <si>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</si>
  <si>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</si>
  <si>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</si>
  <si>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</si>
  <si>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</si>
  <si>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</si>
  <si>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</si>
  <si>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</si>
  <si>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</si>
  <si>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</si>
  <si>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</si>
  <si>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</si>
  <si>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</si>
  <si>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</si>
  <si>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</si>
  <si>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</si>
  <si>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</si>
  <si>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</si>
  <si>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</si>
  <si>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</si>
  <si>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</si>
  <si>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</si>
  <si>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</si>
  <si>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</si>
  <si>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</si>
  <si>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</si>
  <si>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</si>
  <si>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</si>
  <si>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</si>
  <si>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</si>
  <si>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</si>
  <si>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</si>
  <si>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</si>
  <si>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</si>
  <si>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</si>
  <si>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</si>
  <si>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</si>
  <si>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</si>
  <si>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</si>
  <si>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</si>
  <si>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</si>
  <si>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</si>
  <si>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</si>
  <si>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</si>
  <si>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</si>
  <si>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</si>
  <si>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</si>
  <si>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</si>
  <si>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</si>
  <si>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</si>
  <si>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</si>
  <si>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</si>
  <si>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</si>
  <si>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</si>
  <si>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</si>
  <si>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</si>
  <si>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</si>
  <si>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</si>
  <si>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</si>
  <si>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</si>
  <si>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</si>
  <si>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</si>
  <si>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</si>
  <si>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</si>
  <si>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</si>
  <si>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</si>
  <si>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</si>
  <si>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</si>
  <si>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</si>
  <si>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</si>
  <si>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</si>
  <si>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</si>
  <si>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</si>
  <si>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</si>
  <si>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</si>
  <si>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</si>
  <si>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</si>
  <si>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</si>
  <si>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</si>
  <si>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</si>
  <si>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</si>
  <si>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</si>
  <si>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</si>
  <si>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</si>
  <si>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</si>
  <si>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</si>
  <si>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</si>
  <si>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</si>
  <si>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</si>
  <si>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</si>
  <si>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</si>
  <si>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</si>
  <si>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</si>
  <si>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</si>
  <si>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</si>
  <si>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</si>
  <si>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</si>
  <si>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</si>
  <si>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</si>
  <si>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</si>
  <si>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</si>
  <si>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</si>
  <si>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</si>
  <si>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</si>
  <si>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</si>
  <si>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</si>
  <si>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</si>
  <si>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</si>
  <si>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</si>
  <si>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</si>
  <si>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</si>
  <si>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</si>
  <si>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</si>
  <si>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</si>
  <si>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</si>
  <si>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</si>
  <si>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</si>
  <si>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</si>
  <si>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</si>
  <si>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</si>
  <si>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</si>
  <si>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</si>
  <si>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</si>
  <si>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</si>
  <si>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</si>
  <si>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</si>
  <si>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</si>
  <si>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</si>
  <si>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</si>
  <si>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</si>
  <si>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</si>
  <si>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</si>
  <si>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</si>
  <si>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</si>
  <si>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</si>
  <si>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</si>
  <si>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</si>
  <si>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</si>
  <si>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</si>
  <si>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</si>
  <si>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</si>
  <si>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</si>
  <si>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</si>
  <si>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</si>
  <si>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</si>
  <si>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</si>
  <si>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</si>
  <si>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</si>
  <si>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</si>
  <si>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</si>
  <si>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</si>
  <si>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</si>
  <si>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</si>
  <si>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</si>
  <si>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</si>
  <si>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</si>
  <si>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</si>
  <si>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</si>
  <si>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</si>
  <si>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</si>
  <si>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</si>
  <si>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</si>
  <si>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</si>
  <si>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</si>
  <si>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</si>
  <si>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</si>
  <si>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</si>
  <si>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</si>
  <si>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</si>
  <si>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</si>
  <si>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</si>
  <si>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</si>
  <si>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</si>
  <si>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</si>
  <si>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</si>
  <si>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</si>
  <si>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</si>
  <si>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</si>
  <si>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</si>
  <si>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</si>
  <si>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</si>
  <si>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</si>
  <si>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</si>
  <si>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</si>
  <si>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</si>
  <si>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</si>
  <si>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</si>
  <si>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</si>
  <si>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</si>
  <si>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</si>
  <si>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</si>
  <si>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</si>
  <si>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</si>
  <si>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</si>
  <si>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</si>
  <si>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</si>
  <si>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</si>
  <si>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</si>
  <si>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</si>
  <si>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</si>
  <si>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</si>
  <si>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</si>
  <si>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</si>
  <si>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</si>
  <si>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</si>
  <si>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</si>
  <si>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</si>
  <si>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</si>
  <si>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</si>
  <si>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</si>
  <si>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</si>
  <si>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</si>
  <si>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</si>
  <si>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</si>
  <si>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</si>
  <si>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</si>
  <si>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</si>
  <si>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</si>
  <si>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</si>
  <si>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</si>
  <si>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</si>
  <si>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</si>
  <si>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</si>
  <si>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</si>
  <si>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</si>
  <si>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</si>
  <si>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</si>
  <si>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</si>
  <si>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</si>
  <si>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</si>
  <si>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</si>
  <si>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</si>
  <si>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</si>
  <si>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</si>
  <si>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</si>
  <si>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</si>
  <si>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</si>
  <si>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</si>
  <si>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</si>
  <si>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</si>
  <si>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</si>
  <si>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</si>
  <si>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</si>
  <si>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</si>
  <si>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</si>
  <si>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</si>
  <si>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</si>
  <si>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</si>
  <si>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</si>
  <si>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</si>
  <si>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</si>
  <si>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</si>
  <si>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</si>
  <si>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</si>
  <si>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</si>
  <si>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</si>
  <si>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</si>
  <si>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</si>
  <si>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</si>
  <si>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</si>
  <si>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</si>
  <si>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</si>
  <si>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</si>
  <si>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</si>
  <si>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</si>
  <si>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</si>
  <si>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</si>
  <si>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</si>
  <si>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</si>
  <si>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</si>
  <si>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</si>
  <si>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</si>
  <si>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</si>
  <si>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</si>
  <si>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</si>
  <si>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</si>
  <si>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</si>
  <si>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</si>
  <si>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</si>
  <si>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</si>
  <si>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</si>
  <si>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</si>
  <si>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</si>
  <si>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</si>
  <si>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</si>
  <si>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</si>
  <si>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</si>
  <si>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</si>
  <si>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</si>
  <si>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</si>
  <si>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</si>
  <si>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</si>
  <si>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</si>
  <si>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</si>
  <si>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</si>
  <si>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</si>
  <si>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</si>
  <si>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</si>
  <si>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</si>
  <si>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</si>
  <si>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</si>
  <si>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</si>
  <si>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</si>
  <si>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</si>
  <si>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</si>
  <si>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</si>
  <si>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</si>
  <si>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</si>
  <si>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</si>
  <si>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</si>
  <si>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</si>
  <si>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</si>
  <si>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</si>
  <si>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</si>
  <si>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</si>
  <si>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</si>
  <si>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</si>
  <si>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</si>
  <si>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</si>
  <si>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</si>
  <si>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</si>
  <si>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</si>
  <si>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</si>
  <si>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</si>
  <si>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</si>
  <si>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</si>
  <si>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</si>
  <si>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</si>
  <si>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</si>
  <si>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</si>
  <si>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</si>
  <si>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</si>
  <si>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</si>
  <si>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</si>
  <si>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</si>
  <si>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</si>
  <si>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</si>
  <si>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</si>
  <si>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</si>
  <si>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</si>
  <si>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</si>
  <si>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</si>
  <si>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</si>
  <si>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</si>
  <si>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</si>
  <si>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</si>
  <si>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</si>
  <si>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</si>
  <si>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</si>
  <si>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</si>
  <si>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</si>
  <si>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</si>
  <si>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</si>
  <si>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</si>
  <si>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</si>
  <si>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</si>
  <si>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</si>
  <si>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</si>
  <si>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</si>
  <si>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</si>
  <si>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</si>
  <si>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</si>
  <si>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</si>
  <si>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</si>
  <si>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</si>
  <si>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</si>
  <si>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</si>
  <si>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</si>
  <si>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</si>
  <si>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</si>
  <si>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</si>
  <si>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</si>
  <si>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</si>
  <si>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</si>
  <si>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</si>
  <si>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</si>
  <si>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</si>
  <si>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</si>
  <si>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</si>
  <si>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</si>
  <si>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</si>
  <si>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</si>
  <si>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</si>
  <si>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</si>
  <si>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</si>
  <si>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</si>
  <si>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</si>
  <si>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</si>
  <si>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</si>
  <si>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</si>
  <si>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</si>
  <si>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</si>
  <si>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</si>
  <si>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</si>
  <si>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</si>
  <si>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</si>
  <si>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</si>
  <si>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</si>
  <si>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</si>
  <si>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</si>
  <si>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</si>
  <si>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</si>
  <si>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</si>
  <si>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</si>
  <si>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</si>
  <si>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</si>
  <si>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</si>
  <si>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</si>
  <si>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</si>
  <si>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</si>
  <si>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</si>
  <si>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</si>
  <si>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</si>
  <si>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</si>
  <si>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</si>
  <si>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</si>
  <si>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</si>
  <si>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</si>
  <si>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</si>
  <si>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</si>
  <si>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</si>
  <si>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</si>
  <si>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</si>
  <si>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</si>
  <si>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</si>
  <si>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</si>
  <si>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</si>
  <si>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</si>
  <si>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</si>
  <si>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</si>
  <si>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</si>
  <si>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</si>
  <si>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</si>
  <si>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</si>
  <si>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</si>
  <si>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</si>
  <si>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</si>
  <si>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</si>
  <si>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</si>
  <si>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</si>
  <si>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</si>
  <si>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</si>
  <si>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</si>
  <si>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</si>
  <si>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</si>
  <si>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</si>
  <si>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</si>
  <si>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</si>
  <si>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</si>
  <si>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</si>
  <si>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</si>
  <si>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</si>
  <si>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</si>
  <si>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</si>
  <si>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</si>
  <si>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</si>
  <si>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</si>
  <si>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</si>
  <si>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</si>
  <si>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</si>
  <si>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</si>
  <si>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</si>
  <si>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</si>
  <si>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</si>
  <si>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</si>
  <si>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</si>
  <si>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</si>
  <si>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</si>
  <si>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</si>
  <si>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</si>
  <si>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</si>
  <si>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</si>
  <si>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</si>
  <si>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</si>
  <si>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</si>
  <si>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</si>
  <si>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</si>
  <si>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</si>
  <si>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</si>
  <si>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</si>
  <si>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</si>
  <si>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</si>
  <si>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</si>
  <si>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</si>
  <si>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</si>
  <si>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</si>
  <si>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</si>
  <si>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</si>
  <si>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</si>
  <si>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</si>
  <si>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</si>
  <si>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</si>
  <si>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</si>
  <si>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</si>
  <si>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</si>
  <si>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</si>
  <si>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</si>
  <si>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</si>
  <si>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</si>
  <si>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</si>
  <si>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</si>
  <si>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</si>
  <si>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</si>
  <si>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</si>
  <si>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</si>
  <si>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</si>
  <si>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</si>
  <si>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</si>
  <si>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</si>
  <si>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</si>
  <si>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</si>
  <si>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</si>
  <si>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</si>
  <si>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</si>
  <si>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</si>
  <si>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</si>
  <si>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</si>
  <si>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</si>
  <si>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</si>
  <si>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</si>
  <si>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</si>
  <si>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</si>
  <si>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</si>
  <si>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</si>
  <si>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</si>
  <si>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</si>
  <si>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</si>
  <si>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</si>
  <si>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</si>
  <si>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</si>
  <si>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</si>
  <si>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</si>
  <si>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</si>
  <si>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</si>
  <si>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</si>
  <si>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</si>
  <si>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</si>
  <si>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</si>
  <si>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</si>
  <si>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</si>
  <si>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</si>
  <si>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</si>
  <si>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</si>
  <si>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</si>
  <si>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</si>
  <si>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</si>
  <si>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</si>
  <si>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</si>
  <si>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</si>
  <si>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</si>
  <si>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</si>
  <si>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</si>
  <si>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</si>
  <si>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</si>
  <si>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</si>
  <si>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</si>
  <si>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</si>
  <si>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</si>
  <si>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</si>
  <si>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</si>
  <si>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</si>
  <si>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</si>
  <si>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</si>
  <si>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</si>
  <si>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</si>
  <si>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</si>
  <si>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</si>
  <si>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</si>
  <si>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</si>
  <si>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</si>
  <si>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</si>
  <si>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</si>
  <si>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</si>
  <si>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</si>
  <si>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</si>
  <si>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</si>
  <si>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</si>
  <si>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</si>
  <si>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</si>
  <si>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</si>
  <si>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</si>
  <si>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</si>
  <si>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</si>
  <si>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</si>
  <si>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</si>
  <si>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</si>
  <si>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</si>
  <si>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</si>
  <si>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</si>
  <si>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</si>
  <si>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</si>
  <si>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</si>
  <si>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</si>
  <si>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</si>
  <si>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</si>
  <si>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</si>
  <si>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</si>
  <si>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</si>
  <si>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</si>
  <si>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</si>
  <si>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</si>
  <si>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</si>
  <si>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</si>
  <si>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</si>
  <si>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</si>
  <si>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</si>
  <si>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</si>
  <si>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</si>
  <si>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</si>
  <si>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</si>
  <si>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</si>
  <si>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</si>
  <si>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</si>
  <si>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</si>
  <si>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</si>
  <si>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</si>
  <si>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</si>
  <si>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</si>
  <si>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</si>
  <si>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</si>
  <si>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</si>
  <si>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</si>
  <si>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</si>
  <si>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</si>
  <si>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</si>
  <si>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</si>
  <si>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</si>
  <si>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</si>
  <si>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</si>
  <si>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</si>
  <si>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</si>
  <si>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</si>
  <si>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</si>
  <si>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</si>
  <si>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</si>
  <si>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</si>
  <si>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</si>
  <si>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</si>
  <si>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</si>
  <si>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</si>
  <si>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</si>
  <si>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</si>
  <si>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</si>
  <si>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</si>
  <si>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</si>
  <si>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</si>
  <si>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</si>
  <si>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</si>
  <si>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</si>
  <si>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</si>
  <si>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</si>
  <si>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</si>
  <si>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</si>
  <si>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</si>
  <si>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</si>
  <si>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</si>
  <si>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</si>
  <si>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</si>
  <si>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</si>
  <si>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</si>
  <si>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</si>
  <si>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</si>
  <si>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</si>
  <si>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</si>
  <si>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</si>
  <si>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</si>
  <si>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</si>
  <si>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</si>
  <si>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</si>
  <si>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</si>
  <si>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</si>
  <si>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</si>
  <si>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</si>
  <si>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</si>
  <si>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</si>
  <si>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</si>
  <si>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</si>
  <si>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</si>
  <si>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</si>
  <si>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</si>
  <si>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</si>
  <si>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</si>
  <si>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</si>
  <si>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</si>
  <si>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</si>
  <si>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</si>
  <si>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</si>
  <si>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</si>
  <si>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</si>
  <si>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</si>
  <si>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</si>
  <si>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</si>
  <si>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</si>
  <si>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</si>
  <si>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</si>
  <si>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</si>
  <si>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</si>
  <si>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</si>
  <si>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</si>
  <si>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</si>
  <si>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</si>
  <si>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</si>
  <si>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</si>
  <si>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</si>
  <si>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</si>
  <si>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</si>
  <si>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</si>
  <si>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</si>
  <si>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</si>
  <si>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</si>
  <si>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</si>
  <si>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</si>
  <si>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</si>
  <si>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</si>
  <si>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</si>
  <si>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</si>
  <si>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</si>
  <si>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</si>
  <si>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</si>
  <si>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</si>
  <si>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</si>
  <si>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</si>
  <si>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</si>
  <si>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</si>
  <si>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</si>
  <si>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</si>
  <si>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</si>
  <si>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</si>
  <si>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</si>
  <si>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</si>
  <si>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</si>
  <si>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</si>
  <si>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</si>
  <si>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</si>
  <si>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</si>
  <si>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</si>
  <si>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</si>
  <si>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</si>
  <si>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</si>
  <si>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</si>
  <si>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</si>
  <si>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</si>
  <si>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</si>
  <si>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</si>
  <si>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</si>
  <si>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</si>
  <si>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</si>
  <si>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</si>
  <si>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</si>
  <si>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</si>
  <si>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</si>
  <si>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</si>
  <si>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</si>
  <si>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</si>
  <si>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</si>
  <si>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</si>
  <si>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</si>
  <si>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</si>
  <si>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</si>
  <si>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</si>
  <si>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</si>
  <si>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</si>
  <si>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</si>
  <si>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</si>
  <si>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</si>
  <si>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</si>
  <si>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</si>
  <si>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</si>
  <si>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</si>
  <si>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</si>
  <si>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</si>
  <si>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</si>
  <si>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</si>
  <si>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</si>
  <si>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</si>
  <si>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</si>
  <si>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</si>
  <si>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</si>
  <si>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</si>
  <si>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</si>
  <si>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</si>
  <si>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</si>
  <si>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</si>
  <si>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</si>
  <si>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</si>
  <si>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</si>
  <si>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</si>
  <si>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</si>
  <si>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</si>
  <si>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</si>
  <si>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</si>
  <si>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</si>
  <si>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</si>
  <si>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</si>
  <si>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</si>
  <si>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</si>
  <si>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</si>
  <si>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</si>
  <si>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</si>
  <si>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</si>
  <si>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</si>
  <si>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</si>
  <si>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</si>
  <si>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</si>
  <si>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</si>
  <si>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</si>
  <si>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</si>
  <si>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</si>
  <si>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</si>
  <si>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</si>
  <si>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</si>
  <si>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</si>
  <si>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</si>
  <si>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</si>
  <si>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</si>
  <si>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</si>
  <si>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</si>
  <si>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</si>
  <si>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</si>
  <si>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</si>
  <si>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</si>
  <si>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</si>
  <si>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</si>
  <si>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</si>
  <si>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</si>
  <si>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</si>
  <si>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</si>
  <si>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</si>
  <si>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</si>
  <si>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</si>
  <si>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</si>
  <si>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</si>
  <si>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</si>
  <si>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</si>
  <si>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</si>
  <si>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</si>
  <si>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</si>
  <si>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</si>
  <si>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</si>
  <si>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</si>
  <si>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</si>
  <si>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</si>
  <si>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</si>
  <si>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</si>
  <si>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</si>
  <si>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</si>
  <si>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</si>
  <si>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</si>
  <si>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</si>
  <si>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</si>
  <si>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</si>
  <si>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</si>
  <si>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</si>
  <si>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</si>
  <si>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</si>
  <si>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</si>
  <si>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</si>
  <si>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</si>
  <si>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</si>
  <si>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</si>
  <si>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</si>
  <si>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</si>
  <si>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</si>
  <si>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</si>
  <si>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</si>
  <si>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</si>
  <si>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</si>
  <si>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</si>
  <si>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</si>
  <si>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</si>
  <si>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</si>
  <si>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</si>
  <si>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</si>
  <si>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</si>
  <si>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</si>
  <si>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</si>
  <si>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</si>
  <si>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</si>
  <si>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</si>
  <si>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</si>
  <si>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</si>
  <si>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</si>
  <si>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</si>
  <si>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</si>
  <si>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</si>
  <si>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</si>
  <si>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</si>
  <si>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</si>
  <si>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</si>
  <si>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</si>
  <si>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</si>
  <si>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</si>
  <si>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</si>
  <si>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</si>
  <si>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</si>
  <si>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</si>
  <si>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</si>
  <si>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</si>
  <si>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</si>
  <si>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</si>
  <si>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</si>
  <si>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</si>
  <si>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</si>
  <si>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</si>
  <si>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</si>
  <si>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</si>
  <si>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</si>
  <si>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</si>
  <si>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</si>
  <si>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</si>
  <si>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</si>
  <si>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</si>
  <si>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</si>
  <si>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</si>
  <si>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</si>
  <si>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</si>
  <si>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</si>
  <si>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</si>
  <si>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</si>
  <si>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</si>
  <si>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</si>
  <si>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</si>
  <si>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</si>
  <si>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</si>
  <si>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</si>
  <si>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</si>
  <si>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</si>
  <si>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</si>
  <si>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</si>
  <si>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</si>
  <si>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</si>
  <si>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</si>
  <si>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</si>
  <si>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</si>
  <si>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</si>
  <si>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</si>
  <si>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</si>
  <si>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</si>
  <si>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</si>
  <si>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</si>
  <si>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</si>
  <si>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</si>
  <si>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</si>
  <si>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</si>
  <si>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</si>
  <si>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</si>
  <si>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</si>
  <si>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</si>
  <si>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</si>
  <si>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</si>
  <si>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</si>
  <si>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</si>
  <si>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</si>
  <si>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</si>
  <si>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</si>
  <si>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</si>
  <si>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</si>
  <si>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</si>
  <si>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</si>
  <si>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</si>
  <si>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</si>
  <si>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</si>
  <si>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</si>
  <si>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</si>
  <si>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</si>
  <si>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</si>
  <si>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</si>
  <si>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</si>
  <si>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</si>
  <si>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</si>
  <si>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</si>
  <si>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</si>
  <si>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</si>
  <si>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</si>
  <si>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</si>
  <si>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</si>
  <si>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</si>
  <si>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</si>
  <si>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</si>
  <si>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</si>
  <si>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</si>
  <si>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</si>
  <si>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</si>
  <si>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</si>
  <si>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</si>
  <si>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</si>
  <si>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</si>
  <si>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</si>
  <si>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</si>
  <si>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</si>
  <si>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</si>
  <si>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</si>
  <si>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</si>
  <si>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</si>
  <si>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</si>
  <si>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</si>
  <si>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</si>
  <si>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</si>
  <si>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</si>
  <si>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</si>
  <si>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</si>
  <si>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</si>
  <si>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</si>
  <si>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</si>
  <si>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</si>
  <si>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</si>
  <si>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</si>
  <si>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</si>
  <si>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</si>
  <si>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</si>
  <si>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</si>
  <si>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</si>
  <si>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</si>
  <si>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</si>
  <si>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</si>
  <si>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</si>
  <si>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</si>
  <si>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</si>
  <si>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</si>
  <si>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</si>
  <si>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</si>
  <si>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</si>
  <si>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</si>
  <si>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</si>
  <si>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</si>
  <si>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</si>
  <si>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</si>
  <si>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</si>
  <si>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</si>
  <si>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</si>
  <si>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</si>
  <si>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</si>
  <si>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</si>
  <si>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</si>
  <si>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</si>
  <si>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</si>
  <si>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</si>
  <si>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</si>
  <si>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</si>
  <si>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</si>
  <si>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</si>
  <si>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</si>
  <si>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</si>
  <si>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</si>
  <si>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</si>
  <si>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</si>
  <si>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</si>
  <si>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</si>
  <si>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</si>
  <si>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</si>
  <si>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</si>
  <si>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</si>
  <si>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</si>
  <si>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</si>
  <si>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</si>
  <si>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</si>
  <si>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</si>
  <si>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</si>
  <si>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</si>
  <si>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</si>
  <si>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</si>
  <si>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</si>
  <si>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</si>
  <si>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</si>
  <si>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</si>
  <si>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</si>
  <si>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</si>
  <si>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</si>
  <si>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</si>
  <si>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</si>
  <si>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</si>
  <si>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</si>
  <si>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</si>
  <si>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</si>
  <si>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</si>
  <si>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</si>
  <si>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</si>
  <si>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</si>
  <si>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</si>
  <si>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</si>
  <si>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</si>
  <si>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</si>
  <si>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</si>
  <si>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</si>
  <si>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</si>
  <si>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</si>
  <si>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</si>
  <si>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</si>
  <si>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</si>
  <si>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</si>
  <si>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</si>
  <si>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</si>
  <si>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</si>
  <si>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</si>
  <si>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</si>
  <si>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</si>
  <si>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</si>
  <si>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</si>
  <si>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</si>
  <si>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</si>
  <si>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</si>
  <si>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</si>
  <si>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</si>
  <si>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</si>
  <si>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</si>
  <si>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</si>
  <si>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</si>
  <si>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</si>
  <si>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</si>
  <si>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</si>
  <si>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</si>
  <si>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</si>
  <si>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</si>
  <si>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</si>
  <si>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</si>
  <si>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</si>
  <si>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</si>
  <si>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</si>
  <si>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</si>
  <si>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</si>
  <si>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</si>
  <si>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</si>
  <si>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</si>
  <si>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</si>
  <si>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</si>
  <si>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</si>
  <si>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</si>
  <si>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</si>
  <si>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</si>
  <si>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</si>
  <si>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</si>
  <si>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</si>
  <si>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</si>
  <si>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</si>
  <si>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</si>
  <si>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</si>
  <si>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</si>
  <si>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</si>
  <si>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</si>
  <si>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</si>
  <si>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</si>
  <si>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</si>
  <si>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</si>
  <si>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</si>
  <si>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</si>
  <si>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</si>
  <si>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</si>
  <si>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</si>
  <si>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</si>
  <si>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</si>
  <si>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</si>
  <si>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</si>
  <si>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</si>
  <si>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</si>
  <si>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</si>
  <si>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</si>
  <si>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</si>
  <si>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</si>
  <si>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</si>
  <si>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</si>
  <si>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</si>
  <si>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</si>
  <si>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</si>
  <si>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</si>
  <si>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</si>
  <si>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</si>
  <si>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</si>
  <si>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</si>
  <si>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</si>
  <si>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</si>
  <si>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</si>
  <si>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</si>
  <si>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</si>
  <si>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</si>
  <si>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</si>
  <si>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</si>
  <si>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</si>
  <si>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</si>
  <si>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</si>
  <si>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</si>
  <si>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</si>
  <si>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</si>
  <si>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</si>
  <si>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</si>
  <si>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</si>
  <si>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</si>
  <si>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</si>
  <si>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</si>
  <si>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</si>
  <si>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</si>
  <si>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</si>
  <si>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</si>
  <si>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</si>
  <si>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</si>
  <si>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</si>
  <si>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</si>
  <si>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</si>
  <si>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</si>
  <si>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</si>
  <si>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</si>
  <si>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</si>
  <si>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</si>
  <si>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</si>
  <si>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</si>
  <si>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</si>
  <si>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</si>
  <si>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</si>
  <si>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</si>
  <si>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</si>
  <si>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</si>
  <si>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</si>
  <si>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</si>
  <si>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</si>
  <si>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</si>
  <si>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</si>
  <si>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</si>
  <si>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</si>
  <si>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</si>
  <si>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</si>
  <si>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</si>
  <si>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</si>
  <si>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</si>
  <si>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</si>
  <si>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</si>
  <si>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</si>
  <si>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</si>
  <si>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</si>
  <si>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</si>
  <si>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</si>
  <si>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</si>
  <si>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</si>
  <si>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</si>
  <si>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</si>
  <si>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</si>
  <si>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</si>
  <si>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</si>
  <si>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</si>
  <si>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</si>
  <si>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</si>
  <si>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</si>
  <si>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</si>
  <si>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</si>
  <si>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</si>
  <si>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</si>
  <si>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</si>
  <si>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</si>
  <si>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</si>
  <si>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</si>
  <si>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</si>
  <si>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</si>
  <si>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</si>
  <si>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</si>
  <si>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</si>
  <si>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</si>
  <si>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</si>
  <si>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</si>
  <si>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</si>
  <si>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</si>
  <si>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</si>
  <si>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</si>
  <si>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</si>
  <si>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</si>
  <si>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</si>
  <si>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</si>
  <si>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</si>
  <si>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</si>
  <si>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</si>
  <si>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</si>
  <si>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</si>
  <si>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</si>
  <si>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</si>
  <si>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</si>
  <si>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</si>
  <si>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</si>
  <si>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</si>
  <si>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</si>
  <si>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</si>
  <si>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</si>
  <si>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</si>
  <si>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</si>
  <si>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</si>
  <si>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</si>
  <si>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</si>
  <si>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</si>
  <si>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</si>
  <si>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</si>
  <si>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</si>
  <si>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</si>
  <si>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</si>
  <si>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</si>
  <si>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</si>
  <si>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</si>
  <si>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</si>
  <si>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</si>
  <si>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</si>
  <si>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</si>
  <si>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</si>
  <si>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</si>
  <si>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</si>
  <si>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</si>
  <si>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</si>
  <si>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</si>
  <si>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</si>
  <si>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</si>
  <si>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</si>
  <si>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</si>
  <si>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</si>
  <si>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</si>
  <si>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</si>
  <si>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</si>
  <si>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</si>
  <si>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</si>
  <si>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</si>
  <si>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</si>
  <si>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</si>
  <si>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</si>
  <si>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</si>
  <si>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</si>
  <si>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</si>
  <si>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</si>
  <si>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</si>
  <si>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</si>
  <si>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</si>
  <si>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</si>
  <si>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</si>
  <si>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</si>
  <si>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</si>
  <si>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</si>
  <si>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</si>
  <si>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</si>
  <si>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</si>
  <si>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</si>
  <si>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</si>
  <si>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</si>
  <si>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</si>
  <si>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</si>
  <si>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</si>
  <si>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</si>
  <si>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</si>
  <si>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</si>
  <si>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</si>
  <si>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</si>
  <si>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</si>
  <si>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</si>
  <si>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</si>
  <si>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</si>
  <si>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</si>
  <si>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</si>
  <si>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</si>
  <si>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</si>
  <si>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</si>
  <si>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</si>
  <si>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</si>
  <si>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</si>
  <si>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</si>
  <si>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</si>
  <si>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</si>
  <si>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</si>
  <si>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</si>
  <si>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</si>
  <si>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</si>
  <si>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</si>
  <si>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</si>
  <si>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</si>
  <si>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</si>
  <si>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</si>
  <si>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</si>
  <si>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</si>
  <si>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</si>
  <si>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</si>
  <si>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</si>
  <si>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</si>
  <si>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</si>
  <si>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</si>
  <si>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</si>
  <si>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</si>
  <si>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</si>
  <si>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</si>
  <si>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</si>
  <si>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</si>
  <si>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</si>
  <si>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</si>
  <si>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</si>
  <si>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</si>
  <si>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</si>
  <si>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</si>
  <si>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</si>
  <si>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</si>
  <si>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</si>
  <si>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</si>
  <si>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</si>
  <si>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</si>
  <si>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</si>
  <si>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</si>
  <si>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</si>
  <si>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</si>
  <si>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</si>
  <si>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</si>
  <si>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</si>
  <si>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</si>
  <si>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</si>
  <si>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</si>
  <si>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</si>
  <si>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</si>
  <si>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</si>
  <si>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</si>
  <si>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</si>
  <si>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</si>
  <si>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</si>
  <si>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</si>
  <si>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</si>
  <si>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</si>
  <si>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</si>
  <si>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</si>
  <si>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</si>
  <si>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</si>
  <si>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</si>
  <si>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</si>
  <si>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</si>
  <si>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</si>
  <si>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</si>
  <si>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</si>
  <si>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</si>
  <si>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</si>
  <si>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</si>
  <si>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</si>
  <si>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</si>
  <si>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</si>
  <si>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</si>
  <si>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</si>
  <si>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</si>
  <si>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</si>
  <si>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</si>
  <si>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</si>
  <si>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</si>
  <si>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</si>
  <si>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</si>
  <si>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</si>
  <si>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</si>
  <si>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</si>
  <si>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</si>
  <si>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</si>
  <si>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</si>
  <si>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</si>
  <si>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</si>
  <si>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</si>
  <si>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</si>
  <si>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</si>
  <si>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</si>
  <si>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</si>
  <si>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</si>
  <si>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</si>
  <si>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</si>
  <si>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</si>
  <si>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</si>
  <si>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</si>
  <si>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</si>
  <si>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</si>
  <si>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</si>
  <si>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</si>
  <si>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</si>
  <si>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</si>
  <si>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</si>
  <si>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</si>
  <si>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</si>
  <si>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</si>
  <si>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</si>
  <si>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</si>
  <si>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</si>
  <si>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</si>
  <si>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</si>
  <si>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</si>
  <si>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</si>
  <si>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</si>
  <si>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</si>
  <si>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</si>
  <si>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</si>
  <si>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</si>
  <si>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</si>
  <si>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</si>
  <si>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</si>
  <si>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</si>
  <si>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</si>
  <si>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</si>
  <si>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</si>
  <si>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</si>
  <si>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</si>
  <si>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</si>
  <si>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</si>
  <si>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</si>
  <si>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</si>
  <si>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</si>
  <si>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</si>
  <si>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</si>
  <si>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</si>
  <si>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</si>
  <si>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</si>
  <si>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</si>
  <si>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</si>
  <si>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</si>
  <si>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</si>
  <si>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</si>
  <si>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</si>
  <si>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</si>
  <si>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</si>
  <si>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</si>
  <si>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</si>
  <si>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</si>
  <si>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</si>
  <si>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</si>
  <si>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</si>
  <si>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</si>
  <si>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</si>
  <si>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</si>
  <si>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</si>
  <si>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</si>
  <si>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</si>
  <si>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</si>
  <si>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</si>
  <si>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</si>
  <si>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</si>
  <si>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</si>
  <si>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</si>
  <si>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</si>
  <si>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</si>
  <si>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</si>
  <si>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</si>
  <si>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</si>
  <si>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</si>
  <si>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</si>
  <si>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</si>
  <si>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</si>
  <si>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</si>
  <si>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</si>
  <si>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</si>
  <si>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</si>
  <si>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</si>
  <si>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</si>
  <si>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</si>
  <si>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</si>
  <si>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</si>
  <si>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</si>
  <si>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</si>
  <si>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</si>
  <si>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</si>
  <si>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</si>
  <si>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</si>
  <si>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</si>
  <si>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</si>
  <si>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</si>
  <si>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</si>
  <si>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</si>
  <si>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</si>
  <si>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</si>
  <si>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</si>
  <si>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</si>
  <si>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</si>
  <si>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</si>
  <si>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</si>
  <si>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</si>
  <si>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</si>
  <si>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</si>
  <si>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</si>
  <si>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</si>
  <si>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</si>
  <si>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</si>
  <si>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</si>
  <si>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</si>
  <si>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</si>
  <si>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</si>
  <si>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</si>
  <si>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</si>
  <si>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</si>
  <si>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</si>
  <si>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</si>
  <si>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</si>
  <si>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</si>
  <si>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</si>
  <si>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</si>
  <si>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</si>
  <si>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</si>
  <si>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</si>
  <si>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</si>
  <si>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</si>
  <si>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</si>
  <si>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</si>
  <si>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</si>
  <si>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</si>
  <si>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</si>
  <si>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</si>
  <si>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</si>
  <si>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</si>
  <si>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</si>
  <si>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</si>
  <si>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</si>
  <si>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</si>
  <si>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</si>
  <si>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</si>
  <si>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</si>
  <si>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</si>
  <si>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</si>
  <si>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</si>
  <si>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</si>
  <si>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</si>
  <si>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</si>
  <si>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</si>
  <si>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</si>
  <si>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</si>
  <si>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</si>
  <si>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</si>
  <si>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</si>
  <si>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</si>
  <si>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</si>
  <si>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</si>
  <si>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</si>
  <si>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</si>
  <si>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</si>
  <si>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</si>
  <si>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</si>
  <si>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</si>
  <si>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</si>
  <si>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</si>
  <si>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</si>
  <si>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</si>
  <si>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</si>
  <si>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</si>
  <si>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</si>
  <si>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</si>
  <si>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</si>
  <si>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</si>
  <si>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</si>
  <si>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</si>
  <si>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</si>
  <si>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</si>
  <si>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</si>
  <si>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</si>
  <si>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</si>
  <si>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</si>
  <si>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</si>
  <si>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</si>
  <si>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</si>
  <si>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</si>
  <si>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</si>
  <si>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</si>
  <si>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</si>
  <si>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</si>
  <si>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</si>
  <si>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</si>
  <si>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</si>
  <si>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</si>
  <si>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</si>
  <si>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</si>
  <si>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</si>
  <si>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</si>
  <si>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</si>
  <si>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</si>
  <si>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</si>
  <si>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</si>
  <si>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</si>
  <si>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</si>
  <si>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</si>
  <si>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</si>
  <si>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</si>
  <si>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</si>
  <si>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</si>
  <si>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</si>
  <si>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</si>
  <si>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</si>
  <si>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</si>
  <si>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</si>
  <si>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</si>
  <si>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</si>
  <si>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</si>
  <si>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</si>
  <si>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</si>
  <si>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</si>
  <si>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</si>
  <si>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</si>
  <si>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</si>
  <si>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</si>
  <si>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</si>
  <si>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</si>
  <si>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</si>
  <si>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</si>
  <si>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</si>
  <si>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</si>
  <si>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</si>
  <si>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</si>
  <si>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</si>
  <si>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</si>
  <si>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</si>
  <si>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</si>
  <si>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</si>
  <si>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</si>
  <si>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</si>
  <si>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</si>
  <si>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</si>
  <si>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</si>
  <si>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</si>
  <si>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</si>
  <si>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</si>
  <si>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</si>
  <si>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</si>
  <si>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</si>
  <si>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</si>
  <si>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</si>
  <si>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</si>
  <si>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</si>
  <si>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</si>
  <si>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</si>
  <si>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</si>
  <si>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</si>
  <si>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</si>
  <si>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</si>
  <si>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</si>
  <si>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</si>
  <si>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</si>
  <si>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</si>
  <si>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</si>
  <si>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</si>
  <si>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</si>
  <si>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</si>
  <si>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</si>
  <si>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</si>
  <si>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</si>
  <si>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</si>
  <si>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</si>
  <si>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</si>
  <si>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</si>
  <si>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</si>
  <si>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</si>
  <si>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</si>
  <si>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</si>
  <si>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</si>
  <si>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</si>
  <si>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</si>
  <si>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</si>
  <si>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</si>
  <si>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</si>
  <si>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</si>
  <si>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</si>
  <si>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</si>
  <si>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</si>
  <si>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</si>
  <si>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</si>
  <si>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</si>
  <si>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</si>
  <si>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</si>
  <si>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</si>
  <si>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</si>
  <si>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</si>
  <si>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</si>
  <si>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</si>
  <si>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</si>
  <si>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</si>
  <si>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</si>
  <si>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</si>
  <si>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</si>
  <si>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</si>
  <si>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</si>
  <si>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</si>
  <si>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</si>
  <si>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</si>
  <si>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</si>
  <si>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</si>
  <si>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</si>
  <si>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</si>
  <si>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</si>
  <si>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</si>
  <si>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</si>
  <si>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</si>
  <si>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</si>
  <si>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</si>
  <si>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</si>
  <si>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</si>
  <si>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</si>
  <si>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</si>
  <si>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</si>
  <si>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</si>
  <si>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</si>
  <si>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</si>
  <si>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</si>
  <si>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</si>
  <si>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</si>
  <si>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</si>
  <si>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</si>
  <si>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</si>
  <si>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</si>
  <si>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</si>
  <si>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</si>
  <si>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</si>
  <si>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</si>
  <si>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</si>
  <si>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</si>
  <si>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</si>
  <si>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</si>
  <si>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</si>
  <si>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</si>
  <si>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</si>
  <si>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</si>
  <si>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</si>
  <si>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</si>
  <si>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</si>
  <si>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</si>
  <si>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</si>
  <si>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</si>
  <si>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</si>
  <si>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</si>
  <si>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</si>
  <si>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</si>
  <si>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</si>
  <si>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</si>
  <si>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</si>
  <si>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</si>
  <si>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</si>
  <si>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</si>
  <si>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</si>
  <si>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</si>
  <si>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</si>
  <si>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</si>
  <si>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</si>
  <si>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</si>
  <si>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</si>
  <si>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</si>
  <si>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</si>
  <si>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</si>
  <si>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</si>
  <si>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</si>
  <si>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</si>
  <si>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</si>
  <si>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</si>
  <si>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</si>
  <si>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</si>
  <si>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</si>
  <si>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</si>
  <si>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</si>
  <si>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</si>
  <si>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</si>
  <si>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</si>
  <si>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</si>
  <si>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</si>
  <si>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</si>
  <si>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</si>
  <si>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</si>
  <si>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</si>
  <si>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</si>
  <si>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</si>
  <si>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</si>
  <si>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</si>
  <si>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</si>
  <si>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</si>
  <si>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</si>
  <si>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</si>
  <si>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</si>
  <si>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</si>
  <si>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</si>
  <si>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</si>
  <si>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</si>
  <si>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</si>
  <si>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</si>
  <si>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</si>
  <si>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</si>
  <si>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</si>
  <si>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</si>
  <si>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</si>
  <si>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</si>
  <si>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</si>
  <si>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</si>
  <si>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</si>
  <si>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</si>
  <si>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</si>
  <si>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</si>
  <si>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</si>
  <si>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</si>
  <si>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</si>
  <si>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</si>
  <si>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</si>
  <si>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</si>
  <si>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</si>
  <si>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</si>
  <si>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</si>
  <si>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</si>
  <si>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</si>
  <si>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</si>
  <si>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</si>
  <si>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</si>
  <si>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</si>
  <si>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</si>
  <si>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</si>
  <si>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</si>
  <si>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</si>
  <si>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</si>
  <si>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</si>
  <si>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</si>
  <si>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</si>
  <si>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</si>
  <si>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</si>
  <si>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</si>
  <si>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</si>
  <si>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</si>
  <si>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</si>
  <si>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</si>
  <si>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</si>
  <si>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</si>
  <si>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</si>
  <si>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</si>
  <si>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</si>
  <si>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</si>
  <si>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</si>
  <si>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</si>
  <si>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</si>
  <si>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</si>
  <si>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</si>
  <si>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</si>
  <si>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</si>
  <si>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</si>
  <si>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</si>
  <si>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</si>
  <si>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</si>
  <si>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</si>
  <si>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</si>
  <si>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</si>
  <si>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</si>
  <si>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</si>
  <si>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</si>
  <si>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</si>
  <si>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</si>
  <si>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</si>
  <si>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</si>
  <si>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</si>
  <si>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</si>
  <si>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</si>
  <si>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</si>
  <si>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</si>
  <si>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</si>
  <si>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</si>
  <si>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</si>
  <si>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</si>
  <si>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</si>
  <si>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</si>
  <si>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</si>
  <si>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</si>
  <si>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</si>
  <si>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</si>
  <si>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</si>
  <si>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</si>
  <si>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</si>
  <si>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</si>
  <si>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</si>
  <si>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</si>
  <si>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</si>
  <si>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</si>
  <si>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</si>
  <si>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</si>
  <si>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</si>
  <si>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</si>
  <si>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</si>
  <si>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</si>
  <si>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</si>
  <si>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</si>
  <si>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</si>
  <si>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</si>
  <si>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</si>
  <si>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</si>
  <si>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</si>
  <si>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</si>
  <si>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</si>
  <si>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</si>
  <si>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</si>
  <si>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</si>
  <si>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</si>
  <si>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</si>
  <si>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</si>
  <si>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</si>
  <si>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</si>
  <si>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</si>
  <si>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</si>
  <si>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</si>
  <si>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</si>
  <si>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</si>
  <si>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</si>
  <si>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</si>
  <si>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</si>
  <si>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</si>
  <si>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</si>
  <si>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</si>
  <si>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</si>
  <si>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</si>
  <si>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</si>
  <si>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</si>
  <si>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</si>
  <si>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</si>
  <si>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</si>
  <si>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</si>
  <si>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</si>
  <si>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</si>
  <si>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</si>
  <si>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</si>
  <si>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</si>
  <si>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</si>
  <si>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</si>
  <si>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</si>
  <si>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</si>
  <si>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</si>
  <si>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</si>
  <si>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</si>
  <si>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</si>
  <si>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</si>
  <si>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</si>
  <si>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</si>
  <si>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</si>
  <si>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</si>
  <si>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</si>
  <si>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</si>
  <si>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</si>
  <si>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</si>
  <si>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</si>
  <si>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</si>
  <si>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</si>
  <si>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</si>
  <si>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</si>
  <si>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</si>
  <si>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</si>
  <si>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</si>
  <si>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</si>
  <si>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</si>
  <si>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</si>
  <si>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</si>
  <si>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</si>
  <si>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</si>
  <si>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</si>
  <si>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</si>
  <si>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</si>
  <si>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</si>
  <si>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</si>
  <si>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</si>
  <si>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</si>
  <si>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</si>
  <si>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</si>
  <si>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</si>
  <si>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</si>
  <si>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</si>
  <si>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</si>
  <si>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</si>
  <si>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</si>
  <si>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</si>
  <si>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</si>
  <si>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</si>
  <si>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</si>
  <si>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</si>
  <si>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</si>
  <si>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</si>
  <si>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</si>
  <si>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</si>
  <si>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</si>
  <si>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</si>
  <si>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</si>
  <si>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</si>
  <si>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</si>
  <si>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</si>
  <si>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</si>
  <si>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</si>
  <si>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</si>
  <si>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</si>
  <si>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</si>
  <si>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</si>
  <si>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</si>
  <si>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</si>
  <si>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</si>
  <si>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</si>
  <si>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</si>
  <si>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</si>
  <si>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</si>
  <si>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</si>
  <si>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</si>
  <si>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</si>
  <si>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</si>
  <si>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</si>
  <si>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</si>
  <si>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</si>
  <si>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</si>
  <si>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</si>
  <si>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</si>
  <si>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</si>
  <si>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</si>
  <si>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</si>
  <si>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</si>
  <si>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</si>
  <si>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</si>
  <si>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</si>
  <si>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</si>
  <si>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</si>
  <si>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</si>
  <si>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</si>
  <si>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</si>
  <si>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</si>
  <si>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</si>
  <si>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</si>
  <si>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</si>
  <si>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</si>
  <si>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</si>
  <si>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</si>
  <si>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</si>
  <si>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</si>
  <si>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</si>
  <si>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</si>
  <si>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</si>
  <si>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</si>
  <si>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</si>
  <si>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</si>
  <si>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</si>
  <si>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</si>
  <si>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</si>
  <si>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</si>
  <si>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</si>
  <si>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</si>
  <si>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</si>
  <si>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</si>
  <si>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</si>
  <si>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</si>
  <si>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</si>
  <si>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</si>
  <si>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</si>
  <si>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</si>
  <si>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</si>
  <si>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</si>
  <si>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</si>
  <si>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</si>
  <si>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</si>
  <si>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</si>
  <si>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</si>
  <si>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</si>
  <si>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</si>
  <si>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</si>
  <si>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</si>
  <si>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</si>
  <si>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</si>
  <si>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</si>
  <si>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</si>
  <si>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</si>
  <si>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</si>
  <si>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</si>
  <si>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</si>
  <si>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</si>
  <si>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</si>
  <si>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</si>
  <si>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</si>
  <si>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</si>
  <si>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</si>
  <si>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</si>
  <si>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</si>
  <si>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</si>
  <si>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</si>
  <si>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</si>
  <si>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</si>
  <si>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</si>
  <si>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</si>
  <si>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</si>
  <si>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</si>
  <si>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</si>
  <si>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</si>
  <si>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</si>
  <si>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</si>
  <si>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</si>
  <si>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</si>
  <si>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</si>
  <si>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</si>
  <si>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</si>
  <si>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</si>
  <si>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</si>
  <si>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</si>
  <si>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</si>
  <si>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</si>
  <si>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</si>
  <si>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</si>
  <si>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</si>
  <si>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</si>
  <si>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</si>
  <si>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</si>
  <si>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</si>
  <si>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</si>
  <si>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</si>
  <si>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</si>
  <si>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</si>
  <si>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</si>
  <si>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</si>
  <si>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</si>
  <si>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</si>
  <si>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</si>
  <si>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</si>
  <si>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</si>
  <si>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</si>
  <si>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</si>
  <si>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</si>
  <si>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</si>
  <si>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</si>
  <si>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</si>
  <si>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</si>
  <si>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</si>
  <si>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</si>
  <si>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</si>
  <si>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</si>
  <si>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</si>
  <si>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</si>
  <si>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</si>
  <si>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</si>
  <si>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</si>
  <si>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</si>
  <si>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</si>
  <si>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</si>
  <si>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</si>
  <si>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</si>
  <si>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</si>
  <si>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</si>
  <si>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</si>
  <si>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</si>
  <si>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</si>
  <si>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</si>
  <si>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</si>
  <si>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</si>
  <si>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</si>
  <si>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</si>
  <si>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</si>
  <si>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</si>
  <si>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</si>
  <si>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</si>
  <si>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</si>
  <si>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</si>
  <si>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</si>
  <si>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</si>
  <si>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</si>
  <si>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</si>
  <si>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</si>
  <si>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</si>
  <si>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</si>
  <si>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</si>
  <si>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</si>
  <si>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</si>
  <si>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</si>
  <si>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</si>
  <si>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</si>
  <si>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</si>
  <si>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</si>
  <si>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</si>
  <si>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</si>
  <si>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</si>
  <si>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</si>
  <si>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</si>
  <si>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</si>
  <si>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</si>
  <si>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</si>
  <si>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</si>
  <si>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</si>
  <si>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</si>
  <si>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</si>
  <si>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</si>
  <si>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</si>
  <si>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</si>
  <si>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</si>
  <si>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</si>
  <si>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</si>
  <si>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</si>
  <si>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</si>
  <si>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</si>
  <si>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</si>
  <si>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</si>
  <si>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</si>
  <si>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</si>
  <si>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</si>
  <si>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</si>
  <si>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</si>
  <si>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</si>
  <si>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</si>
  <si>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</si>
  <si>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</si>
  <si>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</si>
  <si>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</si>
  <si>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</si>
  <si>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</si>
  <si>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</si>
  <si>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</si>
  <si>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</si>
  <si>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</si>
  <si>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</si>
  <si>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</si>
  <si>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</si>
  <si>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</si>
  <si>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</si>
  <si>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</si>
  <si>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</si>
  <si>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</si>
  <si>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</si>
  <si>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</si>
  <si>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</si>
  <si>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</si>
  <si>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</si>
  <si>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</si>
  <si>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</si>
  <si>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</si>
  <si>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</si>
  <si>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</si>
  <si>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</si>
  <si>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</si>
  <si>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</si>
  <si>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</si>
  <si>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</si>
  <si>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</si>
  <si>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</si>
  <si>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</si>
  <si>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</si>
  <si>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</si>
  <si>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</si>
  <si>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</si>
  <si>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</si>
  <si>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</si>
  <si>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</si>
  <si>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</si>
  <si>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</si>
  <si>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</si>
  <si>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</si>
  <si>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</si>
  <si>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</si>
  <si>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</si>
  <si>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</si>
  <si>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</si>
  <si>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</si>
  <si>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</si>
  <si>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</si>
  <si>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</si>
  <si>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</si>
  <si>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</si>
  <si>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</si>
  <si>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</si>
  <si>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</si>
  <si>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</si>
  <si>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</si>
  <si>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</si>
  <si>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</si>
  <si>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</si>
  <si>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</si>
  <si>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</si>
  <si>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</si>
  <si>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</si>
  <si>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</si>
  <si>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</si>
  <si>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</si>
  <si>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</si>
  <si>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</si>
  <si>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</si>
  <si>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</si>
  <si>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</si>
  <si>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</si>
  <si>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</si>
  <si>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</si>
  <si>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</si>
  <si>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</si>
  <si>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</si>
  <si>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</si>
  <si>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</si>
  <si>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</si>
  <si>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</si>
  <si>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</si>
  <si>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</si>
  <si>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</si>
  <si>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</si>
  <si>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</si>
  <si>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</si>
  <si>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</si>
  <si>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</si>
  <si>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</si>
  <si>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</si>
  <si>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</si>
  <si>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</si>
  <si>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</si>
  <si>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</si>
  <si>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</si>
  <si>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</si>
  <si>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</si>
  <si>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</si>
  <si>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</si>
  <si>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</si>
  <si>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</si>
  <si>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</si>
  <si>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</si>
  <si>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</si>
  <si>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</si>
  <si>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</si>
  <si>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</si>
  <si>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</si>
  <si>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</si>
  <si>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</si>
  <si>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</si>
  <si>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</si>
  <si>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</si>
  <si>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</si>
  <si>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</si>
  <si>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</si>
  <si>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</si>
  <si>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</si>
  <si>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</si>
  <si>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</si>
  <si>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</si>
  <si>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</si>
  <si>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</si>
  <si>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</si>
  <si>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</si>
  <si>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</si>
  <si>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</si>
  <si>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</si>
  <si>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</si>
  <si>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</si>
  <si>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</si>
  <si>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</si>
  <si>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</si>
  <si>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</si>
  <si>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</si>
  <si>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</si>
  <si>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</si>
  <si>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</si>
  <si>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</si>
  <si>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</si>
  <si>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</si>
  <si>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</si>
  <si>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</si>
  <si>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</si>
  <si>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</si>
  <si>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</si>
  <si>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</si>
  <si>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</si>
  <si>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</si>
  <si>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</si>
  <si>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</si>
  <si>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</si>
  <si>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</si>
  <si>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</si>
  <si>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</si>
  <si>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</si>
  <si>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</si>
  <si>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</si>
  <si>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</si>
  <si>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</si>
  <si>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</si>
  <si>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</si>
  <si>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</si>
  <si>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</si>
  <si>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</si>
  <si>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</si>
  <si>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</si>
  <si>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</si>
  <si>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</si>
  <si>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</si>
  <si>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</si>
  <si>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</si>
  <si>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</si>
  <si>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</si>
  <si>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</si>
  <si>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</si>
  <si>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</si>
  <si>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</si>
  <si>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</si>
  <si>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</si>
  <si>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</si>
  <si>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</si>
  <si>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</si>
  <si>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</si>
  <si>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</si>
  <si>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</si>
  <si>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</si>
  <si>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</si>
  <si>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</si>
  <si>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</si>
  <si>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</si>
  <si>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</si>
  <si>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</si>
  <si>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</si>
  <si>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</si>
  <si>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</si>
  <si>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</si>
  <si>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</si>
  <si>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</si>
  <si>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</si>
  <si>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</si>
  <si>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</si>
  <si>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</si>
  <si>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</si>
  <si>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</si>
  <si>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</si>
  <si>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</si>
  <si>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</si>
  <si>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</si>
  <si>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</si>
  <si>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</si>
  <si>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</si>
  <si>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</si>
  <si>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</si>
  <si>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</si>
  <si>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</si>
  <si>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</si>
  <si>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</si>
  <si>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</si>
  <si>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</si>
  <si>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</si>
  <si>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</si>
  <si>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</si>
  <si>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</si>
  <si>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</si>
  <si>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</si>
  <si>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</si>
  <si>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</si>
  <si>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</si>
  <si>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</si>
  <si>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</si>
  <si>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</si>
  <si>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</si>
  <si>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</si>
  <si>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</si>
  <si>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</si>
  <si>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</si>
  <si>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</si>
  <si>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</si>
  <si>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</si>
  <si>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</si>
  <si>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</si>
  <si>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</si>
  <si>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</si>
  <si>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</si>
  <si>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</si>
  <si>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</si>
  <si>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</si>
  <si>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</si>
  <si>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</si>
  <si>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</si>
  <si>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</si>
  <si>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</si>
  <si>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</si>
  <si>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</si>
  <si>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</si>
  <si>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</si>
  <si>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</si>
  <si>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</si>
  <si>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</si>
  <si>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</si>
  <si>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</si>
  <si>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</si>
  <si>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</si>
  <si>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</si>
  <si>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</si>
  <si>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</si>
  <si>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</si>
  <si>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</si>
  <si>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</si>
  <si>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</si>
  <si>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</si>
  <si>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</si>
  <si>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</si>
  <si>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</si>
  <si>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</si>
  <si>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</si>
  <si>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</si>
  <si>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</si>
  <si>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</si>
  <si>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</si>
  <si>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</si>
  <si>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</si>
  <si>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</si>
  <si>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</si>
  <si>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</si>
  <si>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</si>
  <si>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</si>
  <si>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</si>
  <si>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</si>
  <si>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</si>
  <si>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</si>
  <si>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</si>
  <si>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</si>
  <si>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</si>
  <si>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</si>
  <si>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</si>
  <si>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</si>
  <si>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</si>
  <si>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</si>
  <si>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</si>
  <si>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</si>
  <si>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</si>
  <si>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</si>
  <si>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</si>
  <si>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</si>
  <si>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</si>
  <si>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</si>
  <si>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</si>
  <si>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</si>
  <si>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</si>
  <si>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</si>
  <si>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</si>
  <si>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</si>
  <si>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</si>
  <si>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</si>
  <si>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</si>
  <si>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</si>
  <si>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</si>
  <si>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</si>
  <si>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</si>
  <si>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</si>
  <si>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</si>
  <si>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</si>
  <si>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</si>
  <si>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</si>
  <si>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</si>
  <si>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</si>
  <si>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</si>
  <si>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</si>
  <si>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</si>
  <si>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</si>
  <si>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</si>
  <si>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</si>
  <si>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</si>
  <si>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</si>
  <si>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</si>
  <si>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</si>
  <si>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</si>
  <si>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</si>
  <si>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</si>
  <si>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</si>
  <si>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</si>
  <si>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</si>
  <si>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</si>
  <si>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</si>
  <si>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</si>
  <si>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</si>
  <si>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</si>
  <si>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</si>
  <si>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</si>
  <si>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</si>
  <si>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</si>
  <si>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</si>
  <si>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</si>
  <si>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</si>
  <si>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</si>
  <si>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</si>
  <si>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</si>
  <si>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</si>
  <si>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</si>
  <si>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</si>
  <si>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</si>
  <si>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</si>
  <si>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</si>
  <si>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</si>
  <si>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</si>
  <si>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</si>
  <si>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</si>
  <si>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</si>
  <si>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</si>
  <si>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</si>
  <si>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</si>
  <si>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</si>
  <si>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</si>
  <si>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</si>
  <si>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</si>
  <si>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</si>
  <si>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</si>
  <si>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</si>
  <si>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</si>
  <si>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</si>
  <si>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</si>
  <si>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</si>
  <si>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</si>
  <si>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</si>
  <si>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</si>
  <si>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</si>
  <si>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</si>
  <si>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</si>
  <si>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</si>
  <si>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</si>
  <si>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</si>
  <si>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</si>
  <si>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</si>
  <si>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</si>
  <si>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</si>
  <si>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</si>
  <si>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</si>
  <si>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</si>
  <si>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</si>
  <si>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</si>
  <si>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</si>
  <si>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</si>
  <si>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</si>
  <si>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</si>
  <si>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</si>
  <si>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</si>
  <si>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</si>
  <si>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</si>
  <si>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</si>
  <si>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</si>
  <si>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</si>
  <si>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</si>
  <si>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</si>
  <si>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</si>
  <si>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</si>
  <si>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</si>
  <si>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</si>
  <si>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</si>
  <si>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</si>
  <si>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</si>
  <si>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</si>
  <si>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</si>
  <si>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</si>
  <si>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</si>
  <si>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</si>
  <si>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</si>
  <si>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</si>
  <si>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</si>
  <si>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</si>
  <si>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</si>
  <si>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</si>
  <si>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</si>
  <si>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</si>
  <si>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</si>
  <si>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</si>
  <si>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</si>
  <si>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</si>
  <si>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</si>
  <si>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</si>
  <si>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</si>
  <si>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</si>
  <si>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</si>
  <si>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</si>
  <si>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</si>
  <si>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</si>
  <si>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</si>
  <si>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</si>
  <si>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</si>
  <si>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</si>
  <si>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</si>
  <si>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</si>
  <si>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</si>
  <si>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</si>
  <si>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</si>
  <si>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</si>
  <si>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</si>
  <si>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</si>
  <si>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</si>
  <si>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</si>
  <si>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</si>
  <si>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</si>
  <si>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</si>
  <si>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</si>
  <si>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</si>
  <si>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</si>
  <si>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</si>
  <si>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</si>
  <si>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</si>
  <si>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</si>
  <si>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</si>
  <si>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</si>
  <si>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</si>
  <si>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</si>
  <si>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</si>
  <si>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</si>
  <si>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</si>
  <si>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</si>
  <si>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</si>
  <si>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</si>
  <si>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</si>
  <si>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</si>
  <si>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</si>
  <si>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</si>
  <si>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</si>
  <si>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</si>
  <si>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</si>
  <si>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</si>
  <si>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</si>
  <si>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</si>
  <si>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</si>
  <si>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</si>
  <si>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</si>
  <si>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</si>
  <si>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</si>
  <si>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</si>
  <si>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</si>
  <si>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</si>
  <si>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</si>
  <si>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</si>
  <si>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</si>
  <si>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</si>
  <si>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</si>
  <si>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</si>
  <si>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</si>
  <si>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</si>
  <si>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</si>
  <si>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</si>
  <si>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</si>
  <si>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</si>
  <si>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</si>
  <si>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</si>
  <si>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</si>
  <si>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</si>
  <si>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</si>
  <si>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</si>
  <si>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</si>
  <si>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</si>
  <si>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</si>
  <si>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</si>
  <si>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</si>
  <si>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</si>
  <si>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</si>
  <si>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</si>
  <si>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</si>
  <si>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</si>
  <si>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</si>
  <si>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</si>
  <si>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</si>
  <si>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</si>
  <si>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</si>
  <si>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</si>
  <si>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</si>
  <si>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</si>
  <si>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</si>
  <si>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</si>
  <si>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</si>
  <si>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</si>
  <si>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</si>
  <si>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</si>
  <si>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</si>
  <si>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</si>
  <si>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</si>
  <si>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</si>
  <si>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</si>
  <si>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</si>
  <si>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</si>
  <si>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</si>
  <si>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</si>
  <si>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</si>
  <si>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</si>
  <si>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</si>
  <si>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</si>
  <si>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</si>
  <si>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</si>
  <si>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</si>
  <si>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</si>
  <si>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</si>
  <si>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</si>
  <si>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</si>
  <si>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</si>
  <si>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</si>
  <si>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</si>
  <si>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</si>
  <si>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</si>
  <si>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</si>
  <si>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</si>
  <si>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</si>
  <si>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</si>
  <si>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</si>
  <si>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</si>
  <si>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</si>
  <si>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</si>
  <si>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</si>
  <si>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</si>
  <si>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</si>
  <si>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</si>
  <si>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</si>
  <si>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</si>
  <si>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</si>
  <si>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</si>
  <si>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</si>
  <si>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</si>
  <si>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</si>
  <si>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</si>
  <si>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</si>
  <si>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</si>
  <si>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</si>
  <si>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</si>
  <si>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</si>
  <si>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</si>
  <si>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</si>
  <si>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</si>
  <si>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</si>
  <si>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</si>
  <si>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</si>
  <si>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</si>
  <si>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</si>
  <si>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</si>
  <si>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</si>
  <si>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</si>
  <si>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</si>
  <si>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</si>
  <si>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</si>
  <si>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</si>
  <si>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</si>
  <si>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</si>
  <si>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</si>
  <si>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</si>
  <si>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</si>
  <si>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</si>
  <si>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</si>
  <si>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</si>
  <si>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</si>
  <si>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</si>
  <si>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</si>
  <si>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</si>
  <si>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</si>
  <si>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</si>
  <si>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</si>
  <si>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</si>
  <si>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</si>
  <si>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</si>
  <si>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</si>
  <si>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</si>
  <si>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</si>
  <si>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</si>
  <si>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</si>
  <si>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</si>
  <si>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</si>
  <si>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</si>
  <si>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</si>
  <si>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</si>
  <si>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</si>
  <si>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</si>
  <si>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</si>
  <si>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</si>
  <si>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</si>
  <si>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</si>
  <si>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</si>
  <si>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</si>
  <si>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</si>
  <si>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</si>
  <si>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</si>
  <si>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</si>
  <si>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</si>
  <si>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</si>
  <si>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</si>
  <si>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</si>
  <si>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</si>
  <si>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</si>
  <si>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</si>
  <si>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</si>
  <si>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</si>
  <si>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</si>
  <si>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</si>
  <si>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</si>
  <si>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</si>
  <si>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</si>
  <si>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</si>
  <si>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</si>
  <si>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</si>
  <si>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</si>
  <si>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</si>
  <si>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</si>
  <si>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</si>
  <si>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</si>
  <si>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</si>
  <si>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</si>
  <si>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</si>
  <si>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</si>
  <si>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</si>
  <si>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</si>
  <si>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</si>
  <si>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</si>
  <si>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</si>
  <si>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</si>
  <si>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</si>
  <si>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</si>
  <si>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</si>
  <si>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</si>
  <si>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</si>
  <si>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</si>
  <si>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</si>
  <si>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</si>
  <si>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</si>
  <si>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</si>
  <si>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</si>
  <si>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</si>
  <si>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</si>
  <si>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</si>
  <si>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</si>
  <si>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</si>
  <si>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</si>
  <si>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</si>
  <si>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</si>
  <si>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</si>
  <si>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</si>
  <si>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</si>
  <si>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</si>
  <si>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</si>
  <si>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</si>
  <si>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</si>
  <si>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</si>
  <si>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</si>
  <si>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</si>
  <si>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</si>
  <si>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</si>
  <si>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</si>
  <si>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</si>
  <si>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</si>
  <si>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</si>
  <si>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</si>
  <si>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</si>
  <si>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</si>
  <si>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</si>
  <si>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</si>
  <si>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</si>
  <si>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</si>
  <si>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</si>
  <si>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</si>
  <si>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</si>
  <si>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</si>
  <si>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</si>
  <si>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</si>
  <si>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</si>
  <si>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</si>
  <si>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</si>
  <si>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</si>
  <si>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</si>
  <si>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</si>
  <si>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</si>
  <si>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</si>
  <si>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</si>
  <si>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</si>
  <si>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</si>
  <si>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</si>
  <si>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</si>
  <si>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</si>
  <si>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</si>
  <si>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</si>
  <si>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</si>
  <si>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</si>
  <si>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</si>
  <si>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</si>
  <si>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</si>
  <si>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</si>
  <si>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</si>
  <si>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</si>
  <si>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</si>
  <si>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</si>
  <si>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</si>
  <si>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</si>
  <si>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</si>
  <si>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</si>
  <si>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</si>
  <si>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</si>
  <si>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</si>
  <si>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</si>
  <si>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</si>
  <si>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</si>
  <si>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</si>
  <si>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</si>
  <si>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</si>
  <si>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</si>
  <si>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</si>
  <si>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</si>
  <si>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</si>
  <si>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</si>
  <si>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</si>
  <si>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</si>
  <si>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</si>
  <si>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</si>
  <si>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</si>
  <si>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</si>
  <si>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</si>
  <si>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</si>
  <si>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</si>
  <si>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</si>
  <si>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</si>
  <si>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</si>
  <si>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</si>
  <si>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</si>
  <si>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</si>
  <si>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</si>
  <si>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</si>
  <si>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</si>
  <si>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</si>
  <si>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</si>
  <si>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</si>
  <si>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</si>
  <si>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</si>
  <si>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</si>
  <si>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</si>
  <si>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</si>
  <si>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</si>
  <si>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</si>
  <si>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</si>
  <si>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</si>
  <si>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</si>
  <si>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</si>
  <si>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</si>
  <si>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</si>
  <si>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</si>
  <si>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</si>
  <si>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</si>
  <si>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</si>
  <si>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</si>
  <si>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</si>
  <si>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</si>
  <si>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</si>
  <si>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</si>
  <si>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</si>
  <si>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</si>
  <si>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</si>
  <si>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</si>
  <si>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</si>
  <si>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</si>
  <si>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</si>
  <si>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</si>
  <si>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</si>
  <si>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</si>
  <si>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</si>
  <si>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</si>
  <si>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</si>
  <si>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</si>
  <si>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</si>
  <si>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</si>
  <si>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</si>
  <si>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</si>
  <si>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</si>
  <si>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</si>
  <si>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</si>
  <si>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</si>
  <si>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</si>
  <si>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</si>
  <si>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</si>
  <si>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</si>
  <si>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</si>
  <si>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</si>
  <si>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</si>
  <si>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</si>
  <si>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</si>
  <si>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</si>
  <si>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</si>
  <si>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</si>
  <si>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</si>
  <si>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</si>
  <si>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</si>
  <si>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</si>
  <si>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</si>
  <si>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</si>
  <si>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</si>
  <si>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</si>
  <si>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</si>
  <si>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</si>
  <si>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</si>
  <si>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</si>
  <si>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</si>
  <si>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</si>
  <si>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</si>
  <si>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</si>
  <si>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</si>
  <si>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</si>
  <si>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</si>
  <si>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</si>
  <si>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</si>
  <si>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</si>
  <si>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</si>
  <si>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</si>
  <si>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</si>
  <si>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</si>
  <si>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</si>
  <si>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</si>
  <si>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</si>
  <si>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</si>
  <si>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</si>
  <si>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</si>
  <si>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</si>
  <si>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</si>
  <si>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</si>
  <si>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</si>
  <si>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</si>
  <si>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</si>
  <si>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</si>
  <si>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</si>
  <si>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</si>
  <si>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</si>
  <si>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</si>
  <si>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</si>
  <si>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</si>
  <si>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</si>
  <si>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</si>
  <si>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</si>
  <si>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</si>
  <si>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</si>
  <si>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</si>
  <si>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</si>
  <si>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</si>
  <si>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</si>
  <si>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</si>
  <si>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</si>
  <si>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</si>
  <si>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</si>
  <si>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</si>
  <si>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</si>
  <si>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</si>
  <si>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</si>
  <si>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</si>
  <si>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</si>
  <si>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</si>
  <si>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</si>
  <si>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</si>
  <si>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</si>
  <si>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</si>
  <si>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</si>
  <si>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</si>
  <si>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</si>
  <si>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</si>
  <si>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</si>
  <si>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</si>
  <si>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</si>
  <si>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</si>
  <si>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</si>
  <si>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</si>
  <si>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</si>
  <si>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</si>
  <si>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</si>
  <si>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</si>
  <si>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</si>
  <si>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</si>
  <si>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</si>
  <si>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</si>
  <si>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</si>
  <si>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</si>
  <si>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</si>
  <si>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</si>
  <si>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</si>
  <si>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</si>
  <si>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</si>
  <si>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</si>
  <si>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</si>
  <si>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</si>
  <si>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</si>
  <si>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</si>
  <si>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</si>
  <si>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</si>
  <si>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</si>
  <si>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</si>
  <si>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</si>
  <si>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</si>
  <si>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</si>
  <si>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</si>
  <si>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</si>
  <si>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</si>
  <si>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</si>
  <si>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</si>
  <si>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</si>
  <si>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</si>
  <si>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</si>
  <si>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</si>
  <si>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</si>
  <si>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</si>
  <si>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</si>
  <si>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</si>
  <si>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</si>
  <si>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</si>
  <si>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</si>
  <si>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</si>
  <si>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</si>
  <si>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</si>
  <si>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</si>
  <si>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</si>
  <si>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</si>
  <si>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</si>
  <si>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</si>
  <si>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</si>
  <si>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</si>
  <si>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</si>
  <si>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</si>
  <si>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</si>
  <si>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</si>
  <si>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</si>
  <si>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</si>
  <si>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</si>
  <si>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</si>
  <si>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</si>
  <si>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</si>
  <si>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</si>
  <si>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</si>
  <si>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</si>
  <si>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</si>
  <si>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</si>
  <si>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</si>
  <si>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</si>
  <si>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</si>
  <si>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</si>
  <si>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</si>
  <si>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</si>
  <si>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</si>
  <si>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</si>
  <si>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</si>
  <si>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</si>
  <si>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</si>
  <si>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</si>
  <si>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</si>
  <si>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</si>
  <si>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</si>
  <si>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</si>
  <si>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</si>
  <si>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</si>
  <si>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</si>
  <si>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</si>
  <si>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</si>
  <si>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</si>
  <si>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</si>
  <si>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</si>
  <si>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</si>
  <si>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</si>
  <si>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</si>
  <si>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</si>
  <si>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</si>
  <si>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</si>
  <si>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</si>
  <si>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</si>
  <si>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</si>
  <si>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</si>
  <si>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</si>
  <si>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</si>
  <si>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</si>
  <si>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</si>
  <si>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</si>
  <si>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</si>
  <si>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</si>
  <si>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</si>
  <si>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</si>
  <si>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</si>
  <si>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</si>
  <si>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</si>
  <si>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</si>
  <si>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</si>
  <si>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</si>
  <si>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</si>
  <si>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</si>
  <si>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</si>
  <si>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</si>
  <si>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</si>
  <si>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</si>
  <si>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</si>
  <si>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</si>
  <si>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</si>
  <si>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</si>
  <si>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</si>
  <si>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</si>
  <si>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</si>
  <si>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</si>
  <si>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</si>
  <si>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</si>
  <si>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</si>
  <si>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</si>
  <si>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</si>
  <si>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</si>
  <si>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</si>
  <si>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</si>
  <si>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</si>
  <si>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</si>
  <si>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</si>
  <si>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</si>
  <si>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</si>
  <si>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</si>
  <si>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</si>
  <si>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</si>
  <si>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</si>
  <si>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</si>
  <si>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</si>
  <si>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</si>
  <si>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</si>
  <si>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</si>
  <si>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</si>
  <si>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</si>
  <si>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</si>
  <si>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</si>
  <si>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</si>
  <si>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</si>
  <si>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</si>
  <si>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</si>
  <si>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</si>
  <si>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</si>
  <si>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</si>
  <si>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</si>
  <si>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</si>
  <si>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</si>
  <si>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</si>
  <si>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</si>
  <si>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</si>
  <si>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</si>
  <si>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</si>
  <si>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</si>
  <si>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</si>
  <si>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</si>
  <si>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</si>
  <si>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</si>
  <si>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</si>
  <si>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</si>
  <si>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</si>
  <si>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</si>
  <si>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</si>
  <si>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</si>
  <si>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</si>
  <si>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</si>
  <si>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</si>
  <si>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</si>
  <si>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</si>
  <si>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</si>
  <si>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</si>
  <si>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</si>
  <si>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</si>
  <si>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</si>
  <si>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</si>
  <si>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</si>
  <si>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</si>
  <si>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</si>
  <si>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</si>
  <si>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</si>
  <si>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</si>
  <si>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</si>
  <si>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</si>
  <si>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</si>
  <si>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</si>
  <si>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</si>
  <si>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</si>
  <si>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</si>
  <si>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</si>
  <si>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</si>
  <si>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</si>
  <si>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</si>
  <si>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</si>
  <si>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</si>
  <si>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</si>
  <si>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</si>
  <si>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</si>
  <si>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</si>
  <si>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</si>
  <si>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</si>
  <si>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</si>
  <si>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</si>
  <si>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</si>
  <si>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</si>
  <si>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</si>
  <si>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</si>
  <si>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</si>
  <si>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</si>
  <si>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</si>
  <si>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</si>
  <si>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</si>
  <si>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</si>
  <si>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</si>
  <si>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</si>
  <si>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</si>
  <si>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</si>
  <si>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</si>
  <si>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</si>
  <si>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</si>
  <si>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</si>
  <si>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</si>
  <si>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</si>
  <si>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</si>
  <si>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</si>
  <si>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</si>
  <si>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</si>
  <si>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</si>
  <si>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</si>
  <si>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</si>
  <si>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</si>
  <si>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</si>
  <si>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</si>
  <si>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</si>
  <si>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</si>
  <si>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</si>
  <si>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</si>
  <si>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</si>
  <si>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</si>
  <si>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</si>
  <si>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</si>
  <si>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</si>
  <si>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</si>
  <si>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</si>
  <si>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</si>
  <si>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</si>
  <si>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</si>
  <si>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</si>
  <si>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</si>
  <si>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</si>
  <si>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</si>
  <si>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</si>
  <si>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</si>
  <si>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</si>
  <si>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</si>
  <si>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</si>
  <si>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</si>
  <si>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</si>
  <si>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</si>
  <si>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</si>
  <si>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</si>
  <si>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</si>
  <si>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</si>
  <si>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</si>
  <si>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</si>
  <si>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</si>
  <si>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</si>
  <si>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</si>
  <si>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</si>
  <si>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</si>
  <si>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</si>
  <si>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</si>
  <si>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</si>
  <si>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</si>
  <si>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</si>
  <si>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</si>
  <si>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</si>
  <si>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</si>
  <si>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</si>
  <si>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</si>
  <si>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</si>
  <si>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</si>
  <si>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</si>
  <si>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</si>
  <si>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</si>
  <si>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</si>
  <si>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</si>
  <si>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</si>
  <si>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</si>
  <si>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</si>
  <si>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</si>
  <si>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</si>
  <si>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</si>
  <si>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</si>
  <si>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</si>
  <si>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</si>
  <si>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</si>
  <si>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</si>
  <si>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</si>
  <si>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</si>
  <si>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</si>
  <si>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</si>
  <si>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</si>
  <si>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</si>
  <si>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</si>
  <si>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</si>
  <si>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</si>
  <si>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</si>
  <si>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</si>
  <si>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</si>
  <si>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</si>
  <si>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</si>
  <si>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</si>
  <si>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</si>
  <si>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</si>
  <si>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</si>
  <si>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</si>
  <si>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</si>
  <si>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</si>
  <si>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</si>
  <si>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</si>
  <si>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</si>
  <si>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</si>
  <si>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</si>
  <si>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</si>
  <si>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</si>
  <si>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</si>
  <si>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</si>
  <si>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</si>
  <si>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</si>
  <si>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</si>
  <si>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</si>
  <si>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</si>
  <si>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</si>
  <si>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</si>
  <si>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</si>
  <si>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</si>
  <si>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</si>
  <si>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</si>
  <si>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</si>
  <si>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</si>
  <si>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</si>
  <si>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</si>
  <si>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</si>
  <si>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</si>
  <si>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</si>
  <si>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</si>
  <si>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</si>
  <si>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</si>
  <si>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</si>
  <si>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</si>
  <si>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</si>
  <si>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</si>
  <si>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</si>
  <si>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</si>
  <si>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</si>
  <si>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</si>
  <si>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</si>
  <si>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</si>
  <si>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</si>
  <si>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</si>
  <si>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</si>
  <si>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</si>
  <si>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</si>
  <si>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</si>
  <si>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</si>
  <si>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</si>
  <si>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</si>
  <si>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</si>
  <si>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</si>
  <si>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</si>
  <si>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</si>
  <si>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</si>
  <si>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</si>
  <si>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</si>
  <si>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</si>
  <si>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</si>
  <si>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</si>
  <si>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</si>
  <si>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</si>
  <si>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</si>
  <si>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</si>
  <si>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</si>
  <si>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</si>
  <si>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</si>
  <si>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</si>
  <si>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</si>
  <si>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</si>
  <si>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</si>
  <si>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</si>
  <si>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</si>
  <si>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</si>
  <si>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</si>
  <si>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</si>
  <si>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</si>
  <si>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</si>
  <si>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</si>
  <si>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</si>
  <si>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</si>
  <si>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</si>
  <si>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</si>
  <si>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</si>
  <si>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</si>
  <si>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</si>
  <si>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</si>
  <si>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</si>
  <si>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</si>
  <si>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</si>
  <si>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</si>
  <si>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</si>
  <si>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</si>
  <si>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</si>
  <si>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</si>
  <si>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</si>
  <si>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</si>
  <si>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</si>
  <si>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</si>
  <si>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</si>
  <si>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</si>
  <si>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</si>
  <si>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</si>
  <si>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</si>
  <si>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</si>
  <si>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</si>
  <si>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</si>
  <si>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</si>
  <si>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</si>
  <si>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</si>
  <si>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</si>
  <si>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</si>
  <si>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</si>
  <si>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</si>
  <si>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</si>
  <si>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</si>
  <si>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</si>
  <si>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</si>
  <si>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</si>
  <si>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</si>
  <si>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</si>
  <si>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</si>
  <si>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</si>
  <si>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</si>
  <si>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</si>
  <si>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</si>
  <si>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</si>
  <si>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</si>
  <si>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</si>
  <si>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</si>
  <si>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</si>
  <si>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</si>
  <si>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</si>
  <si>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</si>
  <si>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</si>
  <si>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</si>
  <si>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</si>
  <si>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</si>
  <si>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</si>
  <si>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</si>
  <si>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</si>
  <si>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</si>
  <si>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</si>
  <si>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</si>
  <si>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</si>
  <si>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</si>
  <si>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</si>
  <si>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</si>
  <si>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</si>
  <si>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</si>
  <si>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</si>
  <si>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</si>
  <si>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</si>
  <si>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</si>
  <si>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</si>
  <si>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</si>
  <si>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</si>
  <si>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</si>
  <si>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</si>
  <si>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</si>
  <si>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</si>
  <si>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</si>
  <si>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</si>
  <si>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</si>
  <si>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</si>
  <si>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</si>
  <si>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</si>
  <si>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</si>
  <si>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</si>
  <si>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</si>
  <si>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</si>
  <si>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</si>
  <si>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</si>
  <si>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</si>
  <si>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</si>
  <si>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</si>
  <si>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</si>
  <si>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</si>
  <si>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</si>
  <si>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</si>
  <si>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</si>
  <si>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</si>
  <si>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</si>
  <si>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</si>
  <si>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</si>
  <si>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</si>
  <si>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</si>
  <si>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</si>
  <si>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</si>
  <si>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</si>
  <si>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</si>
  <si>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</si>
  <si>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</si>
  <si>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</si>
  <si>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</si>
  <si>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</si>
  <si>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</si>
  <si>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</si>
  <si>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</si>
  <si>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</si>
  <si>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</si>
  <si>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</si>
  <si>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</si>
  <si>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</si>
  <si>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</si>
  <si>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</si>
  <si>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</si>
  <si>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</si>
  <si>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</si>
  <si>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</si>
  <si>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</si>
  <si>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</si>
  <si>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</si>
  <si>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</si>
  <si>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</si>
  <si>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</si>
  <si>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</si>
  <si>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</si>
  <si>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</si>
  <si>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</si>
  <si>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</si>
  <si>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</si>
  <si>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</si>
  <si>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</si>
  <si>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</si>
  <si>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</si>
  <si>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</si>
  <si>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</si>
  <si>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</si>
  <si>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</si>
  <si>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</si>
  <si>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</si>
  <si>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</si>
  <si>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</si>
  <si>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</si>
  <si>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</si>
  <si>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</si>
  <si>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</si>
  <si>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</si>
  <si>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</si>
  <si>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</si>
  <si>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</si>
  <si>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</si>
  <si>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</si>
  <si>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</si>
  <si>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</si>
  <si>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</si>
  <si>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</si>
  <si>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</si>
  <si>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</si>
  <si>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</si>
  <si>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</si>
  <si>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</si>
  <si>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</si>
  <si>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</si>
  <si>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</si>
  <si>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</si>
  <si>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</si>
  <si>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</si>
  <si>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</si>
  <si>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</si>
  <si>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</si>
  <si>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</si>
  <si>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</si>
  <si>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</si>
  <si>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</si>
  <si>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</si>
  <si>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</si>
  <si>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</si>
  <si>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</si>
  <si>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</si>
  <si>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</si>
  <si>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</si>
  <si>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</si>
  <si>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</si>
  <si>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</si>
  <si>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</si>
  <si>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</si>
  <si>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</si>
  <si>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</si>
  <si>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</si>
  <si>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</si>
  <si>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</si>
  <si>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</si>
  <si>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</si>
  <si>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</si>
  <si>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</si>
  <si>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</si>
  <si>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</si>
  <si>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</si>
  <si>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</si>
  <si>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</si>
  <si>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</si>
  <si>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</si>
  <si>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</si>
  <si>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</si>
  <si>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</si>
  <si>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</si>
  <si>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</si>
  <si>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</si>
  <si>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</si>
  <si>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</si>
  <si>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</si>
  <si>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</si>
  <si>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</si>
  <si>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</si>
  <si>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</si>
  <si>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</si>
  <si>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</si>
  <si>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</si>
  <si>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</si>
  <si>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</si>
  <si>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</si>
  <si>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</si>
  <si>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</si>
  <si>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</si>
  <si>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</si>
  <si>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</si>
  <si>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</si>
  <si>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</si>
  <si>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</si>
  <si>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</si>
  <si>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</si>
  <si>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</si>
  <si>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</si>
  <si>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</si>
  <si>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</si>
  <si>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</si>
  <si>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</si>
  <si>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</si>
  <si>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</si>
  <si>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</si>
  <si>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</si>
  <si>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</si>
  <si>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</si>
  <si>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</si>
  <si>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</si>
  <si>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</si>
  <si>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</si>
  <si>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</si>
  <si>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</si>
  <si>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</si>
  <si>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</si>
  <si>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</si>
  <si>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</si>
  <si>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</si>
  <si>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</si>
  <si>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</si>
  <si>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</si>
  <si>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</si>
  <si>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</si>
  <si>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</si>
  <si>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</si>
  <si>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</si>
  <si>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</si>
  <si>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</si>
  <si>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</si>
  <si>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</si>
  <si>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</si>
  <si>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</si>
  <si>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</si>
  <si>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</si>
  <si>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</si>
  <si>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</si>
  <si>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</si>
  <si>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</si>
  <si>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</si>
  <si>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</si>
  <si>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</si>
  <si>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</si>
  <si>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</si>
  <si>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</si>
  <si>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</si>
  <si>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</si>
  <si>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</si>
  <si>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</si>
  <si>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</si>
  <si>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</si>
  <si>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</si>
  <si>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</si>
  <si>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</si>
  <si>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</si>
  <si>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</si>
  <si>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</si>
  <si>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</si>
  <si>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</si>
  <si>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</si>
  <si>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</si>
  <si>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</si>
  <si>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</si>
  <si>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</si>
  <si>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</si>
  <si>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</si>
  <si>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</si>
  <si>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</si>
  <si>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</si>
  <si>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</si>
  <si>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</si>
  <si>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</si>
  <si>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</si>
  <si>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</si>
  <si>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</si>
  <si>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</si>
  <si>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</si>
  <si>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</si>
  <si>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</si>
  <si>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</si>
  <si>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</si>
  <si>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</si>
  <si>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</si>
  <si>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</si>
  <si>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</si>
  <si>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</si>
  <si>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</si>
  <si>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</si>
  <si>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</si>
  <si>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</si>
  <si>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</si>
  <si>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</si>
  <si>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</si>
  <si>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</si>
  <si>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</si>
  <si>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</si>
  <si>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</si>
  <si>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</si>
  <si>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</si>
  <si>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</si>
  <si>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</si>
  <si>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</si>
  <si>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</si>
  <si>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</si>
  <si>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</si>
  <si>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</si>
  <si>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</si>
  <si>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</si>
  <si>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</si>
  <si>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</si>
  <si>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</si>
  <si>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</si>
  <si>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</si>
  <si>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</si>
  <si>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</si>
  <si>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</si>
  <si>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</si>
  <si>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</si>
  <si>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</si>
  <si>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</si>
  <si>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</si>
  <si>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</si>
  <si>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</si>
  <si>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</si>
  <si>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</si>
  <si>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</si>
  <si>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</si>
  <si>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</si>
  <si>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</si>
  <si>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</si>
  <si>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</si>
  <si>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</si>
  <si>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</si>
  <si>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</si>
  <si>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</si>
  <si>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</si>
  <si>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</si>
  <si>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</si>
  <si>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</si>
  <si>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</si>
  <si>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</si>
  <si>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</si>
  <si>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</si>
  <si>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</si>
  <si>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</si>
  <si>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</si>
  <si>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</si>
  <si>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</si>
  <si>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</si>
  <si>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</si>
  <si>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</si>
  <si>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</si>
  <si>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</si>
  <si>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</si>
  <si>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</si>
  <si>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</si>
  <si>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</si>
  <si>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</si>
  <si>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</si>
  <si>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</si>
  <si>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</si>
  <si>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</si>
  <si>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</si>
  <si>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</si>
  <si>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</si>
  <si>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</si>
  <si>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</si>
  <si>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</si>
  <si>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</si>
  <si>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</si>
  <si>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</si>
  <si>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</si>
  <si>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</si>
  <si>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</si>
  <si>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</si>
  <si>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</si>
  <si>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</si>
  <si>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</si>
  <si>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</si>
  <si>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</si>
  <si>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</si>
  <si>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</si>
  <si>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</si>
  <si>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</si>
  <si>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</si>
  <si>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</si>
  <si>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</si>
  <si>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</si>
  <si>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</si>
  <si>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</si>
  <si>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</si>
  <si>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</si>
  <si>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</si>
  <si>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</si>
  <si>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</si>
  <si>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</si>
  <si>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</si>
  <si>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</si>
  <si>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</si>
  <si>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</si>
  <si>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</si>
  <si>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</si>
  <si>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</si>
  <si>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</si>
  <si>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</si>
  <si>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</si>
  <si>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</si>
  <si>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</si>
  <si>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</si>
  <si>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</si>
  <si>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</si>
  <si>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</si>
  <si>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</si>
  <si>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</si>
  <si>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</si>
  <si>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</si>
  <si>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</si>
  <si>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</si>
  <si>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</si>
  <si>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</si>
  <si>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</si>
  <si>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</si>
  <si>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</si>
  <si>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</si>
  <si>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</si>
  <si>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</si>
  <si>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</si>
  <si>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</si>
  <si>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</si>
  <si>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</si>
  <si>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</si>
  <si>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</si>
  <si>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</si>
  <si>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</si>
  <si>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</si>
  <si>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</si>
  <si>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</si>
  <si>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</si>
  <si>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</si>
  <si>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</si>
  <si>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</si>
  <si>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</si>
  <si>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</si>
  <si>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</si>
  <si>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</si>
  <si>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</si>
  <si>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</si>
  <si>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</si>
  <si>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</si>
  <si>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</si>
  <si>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</si>
  <si>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</si>
  <si>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</si>
  <si>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</si>
  <si>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</si>
  <si>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</si>
  <si>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</si>
  <si>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</si>
  <si>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</si>
  <si>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</si>
  <si>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</si>
  <si>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</si>
  <si>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</si>
  <si>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</si>
  <si>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</si>
  <si>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</si>
  <si>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</si>
  <si>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</si>
  <si>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</si>
  <si>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</si>
  <si>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</si>
  <si>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</si>
  <si>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</si>
  <si>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</si>
  <si>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</si>
  <si>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</si>
  <si>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</si>
  <si>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</si>
  <si>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</si>
  <si>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</si>
  <si>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</si>
  <si>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</si>
  <si>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</si>
  <si>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</si>
  <si>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</si>
  <si>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</si>
  <si>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</si>
  <si>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</si>
  <si>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</si>
  <si>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</si>
  <si>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</si>
  <si>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</si>
  <si>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</si>
  <si>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</si>
  <si>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</si>
  <si>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</si>
  <si>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</si>
  <si>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</si>
  <si>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</si>
  <si>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</si>
  <si>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</si>
  <si>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</si>
  <si>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</si>
  <si>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</si>
  <si>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</si>
  <si>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</si>
  <si>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</si>
  <si>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</si>
  <si>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</si>
  <si>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</si>
  <si>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</si>
  <si>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</si>
  <si>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</si>
  <si>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</si>
  <si>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</si>
  <si>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</si>
  <si>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</si>
  <si>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</si>
  <si>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</si>
  <si>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</si>
  <si>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</si>
  <si>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</si>
  <si>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</si>
  <si>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</si>
  <si>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</si>
  <si>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</si>
  <si>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</si>
  <si>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</si>
  <si>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</si>
  <si>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</si>
  <si>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</si>
  <si>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</si>
  <si>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</si>
  <si>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</si>
  <si>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</si>
  <si>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</si>
  <si>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</si>
  <si>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</si>
  <si>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</si>
  <si>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</si>
  <si>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</si>
  <si>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</si>
  <si>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</si>
  <si>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</si>
  <si>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</si>
  <si>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</si>
  <si>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</si>
  <si>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</si>
  <si>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</si>
  <si>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</si>
  <si>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</si>
  <si>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</si>
  <si>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</si>
  <si>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</si>
  <si>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</si>
  <si>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</si>
  <si>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</si>
  <si>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</si>
  <si>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</si>
  <si>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</si>
  <si>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</si>
  <si>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</si>
  <si>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</si>
  <si>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</si>
  <si>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</si>
  <si>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</si>
  <si>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</si>
  <si>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</si>
  <si>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</si>
  <si>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</si>
  <si>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</si>
  <si>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</si>
  <si>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</si>
  <si>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</si>
  <si>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</si>
  <si>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</si>
  <si>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</si>
  <si>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</si>
  <si>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</si>
  <si>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</si>
  <si>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</si>
  <si>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</si>
  <si>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</si>
  <si>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</si>
  <si>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</si>
  <si>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</si>
  <si>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</si>
  <si>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</si>
  <si>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</si>
  <si>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</si>
  <si>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</si>
  <si>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</si>
  <si>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</si>
  <si>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</si>
  <si>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</si>
  <si>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</si>
  <si>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</si>
  <si>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</si>
  <si>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</si>
  <si>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</si>
  <si>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</si>
  <si>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</si>
  <si>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</si>
  <si>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</si>
  <si>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</si>
  <si>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</si>
  <si>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</si>
  <si>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</si>
  <si>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</si>
  <si>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</si>
  <si>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</si>
  <si>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</si>
  <si>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</si>
  <si>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</si>
  <si>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</si>
  <si>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</si>
  <si>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</si>
  <si>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</si>
  <si>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</si>
  <si>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</si>
  <si>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</si>
  <si>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</si>
  <si>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</si>
  <si>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</si>
  <si>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</si>
  <si>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</si>
  <si>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</si>
  <si>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</si>
  <si>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</si>
  <si>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</si>
  <si>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</si>
  <si>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</si>
  <si>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</si>
  <si>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</si>
  <si>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</si>
  <si>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</si>
  <si>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</si>
  <si>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</si>
  <si>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</si>
  <si>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</si>
  <si>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</si>
  <si>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</si>
  <si>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</si>
  <si>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</si>
  <si>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</si>
  <si>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</si>
  <si>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</si>
  <si>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</si>
  <si>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</si>
  <si>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</si>
  <si>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</si>
  <si>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</si>
  <si>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</si>
  <si>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</si>
  <si>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</si>
  <si>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</si>
  <si>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</si>
  <si>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</si>
  <si>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</si>
  <si>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</si>
  <si>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</si>
  <si>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</si>
  <si>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</si>
  <si>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</si>
  <si>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</si>
  <si>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</si>
  <si>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</si>
  <si>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</si>
  <si>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</si>
  <si>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</si>
  <si>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</si>
  <si>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</si>
  <si>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</si>
  <si>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</si>
  <si>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</si>
  <si>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</si>
  <si>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</si>
  <si>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</si>
  <si>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</si>
  <si>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</si>
  <si>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</si>
  <si>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</si>
  <si>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</si>
  <si>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</si>
  <si>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</si>
  <si>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</si>
  <si>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</si>
  <si>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</si>
  <si>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</si>
  <si>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</si>
  <si>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</si>
  <si>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</si>
  <si>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</si>
  <si>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</si>
  <si>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</si>
  <si>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</si>
  <si>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</si>
  <si>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</si>
  <si>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</si>
  <si>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</si>
  <si>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</si>
  <si>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</si>
  <si>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</si>
  <si>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</si>
  <si>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</si>
  <si>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</si>
  <si>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</si>
  <si>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</si>
  <si>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</si>
  <si>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</si>
  <si>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</si>
  <si>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</si>
  <si>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</si>
  <si>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</si>
  <si>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</si>
  <si>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</si>
  <si>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</si>
  <si>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</si>
  <si>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</si>
  <si>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</si>
  <si>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</si>
  <si>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</si>
  <si>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</si>
  <si>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</si>
  <si>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</si>
  <si>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</si>
  <si>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</si>
  <si>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</si>
  <si>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</si>
  <si>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</si>
  <si>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</si>
  <si>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</si>
  <si>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</si>
  <si>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</si>
  <si>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</si>
  <si>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</si>
  <si>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</si>
  <si>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</si>
  <si>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</si>
  <si>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</si>
  <si>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</si>
  <si>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</si>
  <si>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</si>
  <si>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</si>
  <si>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</si>
  <si>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</si>
  <si>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</si>
  <si>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</si>
  <si>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</si>
  <si>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</si>
  <si>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</si>
  <si>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</si>
  <si>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</si>
  <si>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</si>
  <si>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</si>
  <si>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</si>
  <si>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</si>
  <si>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</si>
  <si>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</si>
  <si>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</si>
  <si>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</si>
  <si>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</si>
  <si>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</si>
  <si>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</si>
  <si>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</si>
  <si>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</si>
  <si>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</si>
  <si>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</si>
  <si>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</si>
  <si>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</si>
  <si>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</si>
  <si>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</si>
  <si>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</si>
  <si>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</si>
  <si>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</si>
  <si>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</si>
  <si>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</si>
  <si>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</si>
  <si>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</si>
  <si>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</si>
  <si>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</si>
  <si>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</si>
  <si>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</si>
  <si>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</si>
  <si>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</si>
  <si>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</si>
  <si>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</si>
  <si>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</si>
  <si>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</si>
  <si>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</si>
  <si>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</si>
  <si>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</si>
  <si>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</si>
  <si>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</si>
  <si>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</si>
  <si>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</si>
  <si>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</si>
  <si>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</si>
  <si>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</si>
  <si>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</si>
  <si>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</si>
  <si>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</si>
  <si>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</si>
  <si>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</si>
  <si>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</si>
  <si>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</si>
  <si>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</si>
  <si>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</si>
  <si>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</si>
  <si>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</si>
  <si>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</si>
  <si>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</si>
  <si>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</si>
  <si>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</si>
  <si>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</si>
  <si>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</si>
  <si>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</si>
  <si>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</si>
  <si>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</si>
  <si>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</si>
  <si>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</si>
  <si>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</si>
  <si>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</si>
  <si>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</si>
  <si>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</si>
  <si>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</si>
  <si>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</si>
  <si>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</si>
  <si>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</si>
  <si>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</si>
  <si>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</si>
  <si>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</si>
  <si>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</si>
  <si>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</si>
  <si>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</si>
  <si>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</si>
  <si>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</si>
  <si>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</si>
  <si>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</si>
  <si>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</si>
  <si>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</si>
  <si>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</si>
  <si>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</si>
  <si>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</si>
  <si>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</si>
  <si>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</si>
  <si>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</si>
  <si>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</si>
  <si>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</si>
  <si>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</si>
  <si>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</si>
  <si>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</si>
  <si>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</si>
  <si>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</si>
  <si>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</si>
  <si>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</si>
  <si>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</si>
  <si>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</si>
  <si>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</si>
  <si>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</si>
  <si>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</si>
  <si>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</si>
  <si>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</si>
  <si>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</si>
  <si>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</si>
  <si>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</si>
  <si>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</si>
  <si>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</si>
  <si>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</si>
  <si>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</si>
  <si>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</si>
  <si>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</si>
  <si>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</si>
  <si>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</si>
  <si>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</si>
  <si>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</si>
  <si>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</si>
  <si>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</si>
  <si>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</si>
  <si>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</si>
  <si>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</si>
  <si>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</si>
  <si>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</si>
  <si>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</si>
  <si>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</si>
  <si>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</si>
  <si>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</si>
  <si>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</si>
  <si>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</si>
  <si>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</si>
  <si>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</si>
  <si>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</si>
  <si>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</si>
  <si>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</si>
  <si>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</si>
  <si>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</si>
  <si>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</si>
  <si>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</si>
  <si>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</si>
  <si>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</si>
  <si>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</si>
  <si>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</si>
  <si>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</si>
  <si>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</si>
  <si>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</si>
  <si>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</si>
  <si>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</si>
  <si>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</si>
  <si>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</si>
  <si>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</si>
  <si>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</si>
  <si>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</si>
  <si>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</si>
  <si>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</si>
  <si>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</si>
  <si>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</si>
  <si>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</si>
  <si>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</si>
  <si>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</si>
  <si>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</si>
  <si>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</si>
  <si>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</si>
  <si>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</si>
  <si>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</si>
  <si>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</si>
  <si>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</si>
  <si>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</si>
  <si>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</si>
  <si>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</si>
  <si>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</si>
  <si>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</si>
  <si>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</si>
  <si>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</si>
  <si>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</si>
  <si>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</si>
  <si>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</si>
  <si>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</si>
  <si>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</si>
  <si>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</si>
  <si>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</si>
  <si>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</si>
  <si>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</si>
  <si>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</si>
  <si>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</si>
  <si>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</si>
  <si>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</si>
  <si>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</si>
  <si>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</si>
  <si>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</si>
  <si>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</si>
  <si>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</si>
  <si>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</si>
  <si>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</si>
  <si>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</si>
  <si>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</si>
  <si>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</si>
  <si>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</si>
  <si>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</si>
  <si>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</si>
  <si>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</si>
  <si>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</si>
  <si>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</si>
  <si>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</si>
  <si>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</si>
  <si>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</si>
  <si>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</si>
  <si>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</si>
  <si>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</si>
  <si>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</si>
  <si>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</si>
  <si>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</si>
  <si>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</si>
  <si>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</si>
  <si>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</si>
  <si>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</si>
  <si>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</si>
  <si>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</si>
  <si>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</si>
  <si>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</si>
  <si>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</si>
  <si>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</si>
  <si>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</si>
  <si>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</si>
  <si>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</si>
  <si>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</si>
  <si>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</si>
  <si>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</si>
  <si>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</si>
  <si>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</si>
  <si>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</si>
  <si>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</si>
  <si>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</si>
  <si>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</si>
  <si>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</si>
  <si>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</si>
  <si>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</si>
  <si>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</si>
  <si>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</si>
  <si>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</si>
  <si>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</si>
  <si>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</si>
  <si>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</si>
  <si>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</si>
  <si>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</si>
  <si>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</si>
  <si>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</si>
  <si>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</si>
  <si>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</si>
  <si>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</si>
  <si>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</si>
  <si>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</si>
  <si>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</si>
  <si>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</si>
  <si>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</si>
  <si>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</si>
  <si>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</si>
  <si>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</si>
  <si>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</si>
  <si>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</si>
  <si>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</si>
  <si>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</si>
  <si>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</si>
  <si>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</si>
  <si>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</si>
  <si>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</si>
  <si>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</si>
  <si>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</si>
  <si>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</si>
  <si>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</si>
  <si>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</si>
  <si>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</si>
  <si>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</si>
  <si>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</si>
  <si>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</si>
  <si>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</si>
  <si>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</si>
  <si>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</si>
  <si>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</si>
  <si>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</si>
  <si>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</si>
  <si>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</si>
  <si>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</si>
  <si>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</si>
  <si>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</si>
  <si>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</si>
  <si>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</si>
  <si>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</si>
  <si>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</si>
  <si>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</si>
  <si>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</si>
  <si>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</si>
  <si>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</si>
  <si>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</si>
  <si>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</si>
  <si>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</si>
  <si>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</si>
  <si>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</si>
  <si>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</si>
  <si>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</si>
  <si>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</si>
  <si>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</si>
  <si>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</si>
  <si>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</si>
  <si>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</si>
  <si>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</si>
  <si>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</si>
  <si>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</si>
  <si>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</si>
  <si>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</si>
  <si>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</si>
  <si>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</si>
  <si>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</si>
  <si>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</si>
  <si>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</si>
  <si>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</si>
  <si>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</si>
  <si>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</si>
  <si>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</si>
  <si>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</si>
  <si>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</si>
  <si>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</si>
  <si>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</si>
  <si>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</si>
  <si>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</si>
  <si>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</si>
  <si>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</si>
  <si>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</si>
  <si>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</si>
  <si>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</si>
  <si>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</si>
  <si>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</si>
  <si>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</si>
  <si>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</si>
  <si>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</si>
  <si>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</si>
  <si>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</si>
  <si>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</si>
  <si>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</si>
  <si>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</si>
  <si>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</si>
  <si>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</si>
  <si>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</si>
  <si>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</si>
  <si>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</si>
  <si>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</si>
  <si>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</si>
  <si>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</si>
  <si>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</si>
  <si>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</si>
  <si>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</si>
  <si>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</si>
  <si>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</si>
  <si>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</si>
  <si>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</si>
  <si>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</si>
  <si>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</si>
  <si>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</si>
  <si>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</si>
  <si>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</si>
  <si>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</si>
  <si>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</si>
  <si>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</si>
  <si>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</si>
  <si>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</si>
  <si>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</si>
  <si>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</si>
  <si>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</si>
  <si>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</si>
  <si>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</si>
  <si>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</si>
  <si>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</si>
  <si>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</si>
  <si>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</si>
  <si>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</si>
  <si>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</si>
  <si>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</si>
  <si>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</si>
  <si>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</si>
  <si>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</si>
  <si>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</si>
  <si>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</si>
  <si>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</si>
  <si>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</si>
  <si>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</si>
  <si>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</si>
  <si>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</si>
  <si>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</si>
  <si>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</si>
  <si>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</si>
  <si>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</si>
  <si>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</si>
  <si>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</si>
  <si>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</si>
  <si>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</si>
  <si>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</si>
  <si>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</si>
  <si>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</si>
  <si>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</si>
  <si>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</si>
  <si>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</si>
  <si>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</si>
  <si>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</si>
  <si>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</si>
  <si>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</si>
  <si>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</si>
  <si>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</si>
  <si>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</si>
  <si>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</si>
  <si>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</si>
  <si>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</si>
  <si>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</si>
  <si>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</si>
  <si>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</si>
  <si>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</si>
  <si>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</si>
  <si>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</si>
  <si>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</si>
  <si>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</si>
  <si>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</si>
  <si>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</si>
  <si>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</si>
  <si>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</si>
  <si>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</si>
  <si>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</si>
  <si>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</si>
  <si>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</si>
  <si>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</si>
  <si>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</si>
  <si>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</si>
  <si>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</si>
  <si>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</si>
  <si>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</si>
  <si>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</si>
  <si>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</si>
  <si>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</si>
  <si>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</si>
  <si>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</si>
  <si>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</si>
  <si>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</si>
  <si>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</si>
  <si>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</si>
  <si>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</si>
  <si>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</si>
  <si>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</si>
  <si>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</si>
  <si>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</si>
  <si>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</si>
  <si>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</si>
  <si>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</si>
  <si>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</si>
  <si>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</si>
  <si>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</si>
  <si>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</si>
  <si>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</si>
  <si>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</si>
  <si>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</si>
  <si>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</si>
  <si>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</si>
  <si>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</si>
  <si>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</si>
  <si>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</si>
  <si>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</si>
  <si>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</si>
  <si>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</si>
  <si>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</si>
  <si>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</si>
  <si>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</si>
  <si>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</si>
  <si>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</si>
  <si>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</si>
  <si>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</si>
  <si>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</si>
  <si>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</si>
  <si>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</si>
  <si>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</si>
  <si>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</si>
  <si>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</si>
  <si>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</si>
  <si>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</si>
  <si>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</si>
  <si>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</si>
  <si>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</si>
  <si>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</si>
  <si>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</si>
  <si>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</si>
  <si>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</si>
  <si>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</si>
  <si>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</si>
  <si>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</si>
  <si>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</si>
  <si>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</si>
  <si>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</si>
  <si>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</si>
  <si>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</si>
  <si>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</si>
  <si>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</si>
  <si>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</si>
  <si>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</si>
  <si>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</si>
  <si>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</si>
  <si>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</si>
  <si>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</si>
  <si>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</si>
  <si>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</si>
  <si>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</si>
  <si>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</si>
  <si>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</si>
  <si>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</si>
  <si>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</si>
  <si>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</si>
  <si>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</si>
  <si>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</si>
  <si>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</si>
  <si>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</si>
  <si>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</si>
  <si>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</si>
  <si>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</si>
  <si>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</si>
  <si>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</si>
  <si>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</si>
  <si>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</si>
  <si>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</si>
  <si>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</si>
  <si>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</si>
  <si>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</si>
  <si>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</si>
  <si>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</si>
  <si>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</si>
  <si>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</si>
  <si>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</si>
  <si>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</si>
  <si>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</si>
  <si>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</si>
  <si>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</si>
  <si>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</si>
  <si>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</si>
  <si>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</si>
  <si>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</si>
  <si>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</si>
  <si>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</si>
  <si>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</si>
  <si>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</si>
  <si>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</si>
  <si>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</si>
  <si>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</si>
  <si>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</si>
  <si>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</si>
  <si>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</si>
  <si>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</si>
  <si>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</si>
  <si>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</si>
  <si>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</si>
  <si>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</si>
  <si>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</si>
  <si>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</si>
  <si>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</si>
  <si>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</si>
  <si>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</si>
  <si>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</si>
  <si>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</si>
  <si>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</si>
  <si>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</si>
  <si>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</si>
  <si>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</si>
  <si>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</si>
  <si>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</si>
  <si>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</si>
  <si>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</si>
  <si>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</si>
  <si>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</si>
  <si>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</si>
  <si>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</si>
  <si>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</si>
  <si>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</si>
  <si>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</si>
  <si>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</si>
  <si>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</si>
  <si>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</si>
  <si>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</si>
  <si>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</si>
  <si>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</si>
  <si>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</si>
  <si>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</si>
  <si>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</si>
  <si>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</si>
  <si>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</si>
  <si>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</si>
  <si>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</si>
  <si>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</si>
  <si>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</si>
  <si>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</si>
  <si>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</si>
  <si>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</si>
  <si>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</si>
  <si>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</si>
  <si>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</si>
  <si>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</si>
  <si>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</si>
  <si>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</si>
  <si>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</si>
  <si>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</si>
  <si>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</si>
  <si>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</si>
  <si>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</si>
  <si>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</si>
  <si>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</si>
  <si>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</si>
  <si>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</si>
  <si>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</si>
  <si>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</si>
  <si>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</si>
  <si>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</si>
  <si>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</si>
  <si>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</si>
  <si>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</si>
  <si>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</si>
  <si>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</si>
  <si>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</si>
  <si>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</si>
  <si>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</si>
  <si>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</si>
  <si>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</si>
  <si>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</si>
  <si>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</si>
  <si>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</si>
  <si>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</si>
  <si>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</si>
  <si>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</si>
  <si>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</si>
  <si>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</si>
  <si>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</si>
  <si>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</si>
  <si>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</si>
  <si>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</si>
  <si>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</si>
  <si>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</si>
  <si>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</si>
  <si>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</si>
  <si>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</si>
  <si>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</si>
  <si>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</si>
  <si>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</si>
  <si>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</si>
  <si>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</si>
  <si>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</si>
  <si>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</si>
  <si>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</si>
  <si>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</si>
  <si>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</si>
  <si>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</si>
  <si>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</si>
  <si>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</si>
  <si>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</si>
  <si>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</si>
  <si>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</si>
  <si>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</si>
  <si>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</si>
  <si>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</si>
  <si>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</si>
  <si>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</si>
  <si>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</si>
  <si>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</si>
  <si>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</si>
  <si>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</si>
  <si>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</si>
  <si>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</si>
  <si>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</si>
  <si>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</si>
  <si>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</si>
  <si>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</si>
  <si>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</si>
  <si>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</si>
  <si>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</si>
  <si>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</si>
  <si>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</si>
  <si>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</si>
  <si>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</si>
  <si>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</si>
  <si>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</si>
  <si>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</si>
  <si>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</si>
  <si>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</si>
  <si>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</si>
  <si>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</si>
  <si>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</si>
  <si>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</si>
  <si>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</si>
  <si>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</si>
  <si>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</si>
  <si>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</si>
  <si>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</si>
  <si>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</si>
  <si>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</si>
  <si>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</si>
  <si>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</si>
  <si>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</si>
  <si>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</si>
  <si>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</si>
  <si>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</si>
  <si>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</si>
  <si>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</si>
  <si>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</si>
  <si>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</si>
  <si>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</si>
  <si>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</si>
  <si>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</si>
  <si>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</si>
  <si>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</si>
  <si>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</si>
  <si>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</si>
  <si>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</si>
  <si>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</si>
  <si>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</si>
  <si>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</si>
  <si>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</si>
  <si>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</si>
  <si>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</si>
  <si>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</si>
  <si>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</si>
  <si>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</si>
  <si>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</si>
  <si>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</si>
  <si>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</si>
  <si>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</si>
  <si>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</si>
  <si>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</si>
  <si>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</si>
  <si>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</si>
  <si>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</si>
  <si>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</si>
  <si>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</si>
  <si>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</si>
  <si>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</si>
  <si>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</si>
  <si>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</si>
  <si>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</si>
  <si>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</si>
  <si>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</si>
  <si>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</si>
  <si>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</si>
  <si>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</si>
  <si>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</si>
  <si>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</si>
  <si>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</si>
  <si>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</si>
  <si>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</si>
  <si>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</si>
  <si>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</si>
  <si>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</si>
  <si>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</si>
  <si>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</si>
  <si>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</si>
  <si>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</si>
  <si>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</si>
  <si>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</si>
  <si>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</si>
  <si>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</si>
  <si>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</si>
  <si>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</si>
  <si>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</si>
  <si>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</si>
  <si>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</si>
  <si>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</si>
  <si>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</si>
  <si>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</si>
  <si>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</si>
  <si>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</si>
  <si>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</si>
  <si>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</si>
  <si>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</si>
  <si>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</si>
  <si>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</si>
  <si>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</si>
  <si>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</si>
  <si>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</si>
  <si>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</si>
  <si>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</si>
  <si>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</si>
  <si>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</si>
  <si>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</si>
  <si>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</si>
  <si>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</si>
  <si>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</si>
  <si>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</si>
  <si>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</si>
  <si>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</si>
  <si>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</si>
  <si>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</si>
  <si>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</si>
  <si>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</si>
  <si>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</si>
  <si>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</si>
  <si>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</si>
  <si>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</si>
  <si>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</si>
  <si>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</si>
  <si>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</si>
  <si>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</si>
  <si>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</si>
  <si>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</si>
  <si>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</si>
  <si>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</si>
  <si>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</si>
  <si>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</si>
  <si>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</si>
  <si>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</si>
  <si>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</si>
  <si>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</si>
  <si>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</si>
  <si>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</si>
  <si>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</si>
  <si>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</si>
  <si>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</si>
  <si>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</si>
  <si>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</si>
  <si>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</si>
  <si>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</si>
  <si>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</si>
  <si>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</si>
  <si>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</si>
  <si>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</si>
  <si>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</si>
  <si>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</si>
  <si>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</si>
  <si>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</si>
  <si>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</si>
  <si>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</si>
  <si>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</si>
  <si>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</si>
  <si>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</si>
  <si>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</si>
  <si>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</si>
  <si>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</si>
  <si>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</si>
  <si>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</si>
  <si>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</si>
  <si>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</si>
  <si>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</si>
  <si>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</si>
  <si>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</si>
  <si>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</si>
  <si>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</si>
  <si>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</si>
  <si>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</si>
  <si>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</si>
  <si>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</si>
  <si>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</si>
  <si>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</si>
  <si>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</si>
  <si>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</si>
  <si>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</si>
  <si>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</si>
  <si>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</si>
  <si>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</si>
  <si>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</si>
  <si>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</si>
  <si>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</si>
  <si>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</si>
  <si>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</si>
  <si>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</si>
  <si>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</si>
  <si>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</si>
  <si>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</si>
  <si>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</si>
  <si>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</si>
  <si>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</si>
  <si>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</si>
  <si>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</si>
  <si>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</si>
  <si>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</si>
  <si>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</si>
  <si>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</si>
  <si>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</si>
  <si>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</si>
  <si>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</si>
  <si>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</si>
  <si>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</si>
  <si>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</si>
  <si>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</si>
  <si>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</si>
  <si>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</si>
  <si>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</si>
  <si>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</si>
  <si>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</si>
  <si>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</si>
  <si>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</si>
  <si>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</si>
  <si>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</si>
  <si>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</si>
  <si>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</si>
  <si>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</si>
  <si>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</si>
  <si>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</si>
  <si>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</si>
  <si>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</si>
  <si>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</si>
  <si>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</si>
  <si>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</si>
  <si>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</si>
  <si>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</si>
  <si>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</si>
  <si>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</si>
  <si>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</si>
  <si>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</si>
  <si>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</si>
  <si>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</si>
  <si>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</si>
  <si>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</si>
  <si>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</si>
  <si>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</si>
  <si>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</si>
  <si>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</si>
  <si>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</si>
  <si>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</si>
  <si>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</si>
  <si>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</si>
  <si>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</si>
  <si>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</si>
  <si>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</si>
  <si>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</si>
  <si>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</si>
  <si>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</si>
  <si>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</si>
  <si>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</si>
  <si>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</si>
  <si>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</si>
  <si>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</si>
  <si>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</si>
  <si>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</si>
  <si>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</si>
  <si>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</si>
  <si>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</si>
  <si>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</si>
  <si>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</si>
  <si>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</si>
  <si>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</si>
  <si>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</si>
  <si>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</si>
  <si>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</si>
  <si>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</si>
  <si>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</si>
  <si>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</si>
  <si>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</si>
  <si>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</si>
  <si>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</si>
  <si>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</si>
  <si>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</si>
  <si>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</si>
  <si>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</si>
  <si>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</si>
  <si>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</si>
  <si>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</si>
  <si>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</si>
  <si>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</si>
  <si>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</si>
  <si>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</si>
  <si>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</si>
  <si>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</si>
  <si>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</si>
  <si>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</si>
  <si>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</si>
  <si>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</si>
  <si>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</si>
  <si>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</si>
  <si>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</si>
  <si>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</si>
  <si>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</si>
  <si>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</si>
  <si>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</si>
  <si>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</si>
  <si>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</si>
  <si>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</si>
  <si>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</si>
  <si>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</si>
  <si>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</si>
  <si>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</si>
  <si>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</si>
  <si>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</si>
  <si>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</si>
  <si>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</si>
  <si>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</si>
  <si>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</si>
  <si>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</si>
  <si>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</si>
  <si>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</si>
  <si>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</si>
  <si>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</si>
  <si>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</si>
  <si>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</si>
  <si>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</si>
  <si>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</si>
  <si>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</si>
  <si>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</si>
  <si>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</si>
  <si>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</si>
  <si>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</si>
  <si>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</si>
  <si>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</si>
  <si>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</si>
  <si>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</si>
  <si>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</si>
  <si>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</si>
  <si>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</si>
  <si>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</si>
  <si>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</si>
  <si>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</si>
  <si>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</si>
  <si>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</si>
  <si>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</si>
  <si>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</si>
  <si>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</si>
  <si>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</si>
  <si>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</si>
  <si>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</si>
  <si>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</si>
  <si>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</si>
  <si>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</si>
  <si>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</si>
  <si>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</si>
  <si>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</si>
  <si>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</si>
  <si>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</si>
  <si>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</si>
  <si>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</si>
  <si>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</si>
  <si>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</si>
  <si>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</si>
  <si>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</si>
  <si>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</si>
  <si>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</si>
  <si>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</si>
  <si>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</si>
  <si>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</si>
  <si>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</si>
  <si>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</si>
  <si>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</si>
  <si>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</si>
  <si>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</si>
  <si>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</si>
  <si>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</si>
  <si>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</si>
  <si>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</si>
  <si>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</si>
  <si>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</si>
  <si>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</si>
  <si>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</si>
  <si>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</si>
  <si>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</si>
  <si>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</si>
  <si>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</si>
  <si>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</si>
  <si>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</si>
  <si>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</si>
  <si>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</si>
  <si>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</si>
  <si>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</si>
  <si>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</si>
  <si>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</si>
  <si>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</si>
  <si>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</si>
  <si>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</si>
  <si>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</si>
  <si>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</si>
  <si>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</si>
  <si>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</si>
  <si>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</si>
  <si>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</si>
  <si>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</si>
  <si>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</si>
  <si>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</si>
  <si>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</si>
  <si>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</si>
  <si>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</si>
  <si>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</si>
  <si>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</si>
  <si>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</si>
  <si>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</si>
  <si>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</si>
  <si>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</si>
  <si>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</si>
  <si>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</si>
  <si>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</si>
  <si>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</si>
  <si>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</si>
  <si>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</si>
  <si>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</si>
  <si>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</si>
  <si>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</si>
  <si>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</si>
  <si>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</si>
  <si>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</si>
  <si>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</si>
  <si>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</si>
  <si>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</si>
  <si>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</si>
  <si>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</si>
  <si>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</si>
  <si>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</si>
  <si>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</si>
  <si>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</si>
  <si>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</si>
  <si>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</si>
  <si>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</si>
  <si>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</si>
  <si>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</si>
  <si>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</si>
  <si>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</si>
  <si>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</si>
  <si>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</si>
  <si>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</si>
  <si>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</si>
  <si>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</si>
  <si>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</si>
  <si>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</si>
  <si>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</si>
  <si>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</si>
  <si>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</si>
  <si>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</si>
  <si>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</si>
  <si>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</si>
  <si>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</si>
  <si>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</si>
  <si>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</si>
  <si>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</si>
  <si>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</si>
  <si>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</si>
  <si>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</si>
  <si>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</si>
  <si>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</si>
  <si>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</si>
  <si>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</si>
  <si>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</si>
  <si>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</si>
  <si>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</si>
  <si>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</si>
  <si>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</si>
  <si>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</si>
  <si>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</si>
  <si>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</si>
  <si>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</si>
  <si>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</si>
  <si>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</si>
  <si>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</si>
  <si>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</si>
  <si>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</si>
  <si>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</si>
  <si>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</si>
  <si>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</si>
  <si>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</si>
  <si>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</si>
  <si>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</si>
  <si>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</si>
  <si>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</si>
  <si>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</si>
  <si>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</si>
  <si>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</si>
  <si>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</si>
  <si>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</si>
  <si>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</si>
  <si>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</si>
  <si>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</si>
  <si>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</si>
  <si>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</si>
  <si>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</si>
  <si>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</si>
  <si>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</si>
  <si>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</si>
  <si>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</si>
  <si>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</si>
  <si>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</si>
  <si>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</si>
  <si>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</si>
  <si>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</si>
  <si>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</si>
  <si>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</si>
  <si>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</si>
  <si>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</si>
  <si>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</si>
  <si>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</si>
  <si>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</si>
  <si>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</si>
  <si>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</si>
  <si>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</si>
  <si>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</si>
  <si>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</si>
  <si>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</si>
  <si>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</si>
  <si>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</si>
  <si>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</si>
  <si>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</si>
  <si>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</si>
  <si>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</si>
  <si>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</si>
  <si>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</si>
  <si>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</si>
  <si>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</si>
  <si>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</si>
  <si>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</si>
  <si>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</si>
  <si>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</si>
  <si>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</si>
  <si>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</si>
  <si>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</si>
  <si>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</si>
  <si>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</si>
  <si>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</si>
  <si>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</si>
  <si>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</si>
  <si>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</si>
  <si>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</si>
  <si>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</si>
  <si>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</si>
  <si>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</si>
  <si>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</si>
  <si>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</si>
  <si>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</si>
  <si>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</si>
  <si>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</si>
  <si>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</si>
  <si>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</si>
  <si>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</si>
  <si>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</si>
  <si>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</si>
  <si>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</si>
  <si>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</si>
  <si>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</si>
  <si>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</si>
  <si>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</si>
  <si>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</si>
  <si>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</si>
  <si>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</si>
  <si>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</si>
  <si>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</si>
  <si>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</si>
  <si>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</si>
  <si>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</si>
  <si>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</si>
  <si>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</si>
  <si>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</si>
  <si>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</si>
  <si>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</si>
  <si>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</si>
  <si>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</si>
  <si>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</si>
  <si>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</si>
  <si>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</si>
  <si>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</si>
  <si>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</si>
  <si>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</si>
  <si>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</si>
  <si>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</si>
  <si>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</si>
  <si>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</si>
  <si>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</si>
  <si>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</si>
  <si>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</si>
  <si>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</si>
  <si>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</si>
  <si>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</si>
  <si>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</si>
  <si>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</si>
  <si>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</si>
  <si>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</si>
  <si>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</si>
  <si>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</si>
  <si>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</si>
  <si>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</si>
  <si>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</si>
  <si>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</si>
  <si>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</si>
  <si>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</si>
  <si>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</si>
  <si>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</si>
  <si>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</si>
  <si>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</si>
  <si>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</si>
  <si>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</si>
  <si>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</si>
  <si>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</si>
  <si>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</si>
  <si>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</si>
  <si>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</si>
  <si>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</si>
  <si>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</si>
  <si>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</si>
  <si>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</si>
  <si>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</si>
  <si>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</si>
  <si>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</si>
  <si>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</si>
  <si>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</si>
  <si>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</si>
  <si>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</si>
  <si>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</si>
  <si>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</si>
  <si>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</si>
  <si>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</si>
  <si>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</si>
  <si>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</si>
  <si>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</si>
  <si>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</si>
  <si>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</si>
  <si>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</si>
  <si>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</si>
  <si>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</si>
  <si>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</si>
  <si>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</si>
  <si>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</si>
  <si>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</si>
  <si>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</si>
  <si>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</si>
  <si>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</si>
  <si>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</si>
  <si>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</si>
  <si>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</si>
  <si>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</si>
  <si>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</si>
  <si>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</si>
  <si>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</si>
  <si>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</si>
  <si>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</si>
  <si>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</si>
  <si>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</si>
  <si>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</si>
  <si>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</si>
  <si>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</si>
  <si>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</si>
  <si>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</si>
  <si>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</si>
  <si>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</si>
  <si>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</si>
  <si>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</si>
  <si>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</si>
  <si>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</si>
  <si>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</si>
  <si>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</si>
  <si>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</si>
  <si>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</si>
  <si>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</si>
  <si>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</si>
  <si>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</si>
  <si>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</si>
  <si>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</si>
  <si>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</si>
  <si>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</si>
  <si>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</si>
  <si>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</si>
  <si>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</si>
  <si>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</si>
  <si>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</si>
  <si>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</si>
  <si>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</si>
  <si>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</si>
  <si>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</si>
  <si>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</si>
  <si>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</si>
  <si>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</si>
  <si>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</si>
  <si>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</si>
  <si>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</si>
  <si>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</si>
  <si>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</si>
  <si>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</si>
  <si>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</si>
  <si>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</si>
  <si>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</si>
  <si>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</si>
  <si>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</si>
  <si>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</si>
  <si>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</si>
  <si>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</si>
  <si>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</si>
  <si>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</si>
  <si>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</si>
  <si>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</si>
  <si>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</si>
  <si>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</si>
  <si>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</si>
  <si>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</si>
  <si>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</si>
  <si>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</si>
  <si>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</si>
  <si>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</si>
  <si>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</si>
  <si>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</si>
  <si>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</si>
  <si>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</si>
  <si>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</si>
  <si>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</si>
  <si>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</si>
  <si>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</si>
  <si>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</si>
  <si>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</si>
  <si>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</si>
  <si>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</si>
  <si>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</si>
  <si>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</si>
  <si>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</si>
  <si>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</si>
  <si>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</si>
  <si>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</si>
  <si>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</si>
  <si>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</si>
  <si>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</si>
  <si>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</si>
  <si>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</si>
  <si>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</si>
  <si>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</si>
  <si>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</si>
  <si>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</si>
  <si>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</si>
  <si>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</si>
  <si>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</si>
  <si>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</si>
  <si>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</si>
  <si>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</si>
  <si>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</si>
  <si>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</si>
  <si>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</si>
  <si>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</si>
  <si>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</si>
  <si>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</si>
  <si>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</si>
  <si>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</si>
  <si>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</si>
  <si>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</si>
  <si>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</si>
  <si>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</si>
  <si>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</si>
  <si>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</si>
  <si>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</si>
  <si>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</si>
  <si>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</si>
  <si>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</si>
  <si>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</si>
  <si>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</si>
  <si>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</si>
  <si>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</si>
  <si>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</si>
  <si>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</si>
  <si>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</si>
  <si>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</si>
  <si>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</si>
  <si>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</si>
  <si>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</si>
  <si>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</si>
  <si>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</si>
  <si>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</si>
  <si>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</si>
  <si>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</si>
  <si>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</si>
  <si>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</si>
  <si>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</si>
  <si>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</si>
  <si>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</si>
  <si>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</si>
  <si>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</si>
  <si>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</si>
  <si>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</si>
  <si>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</si>
  <si>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</si>
  <si>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</si>
  <si>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</si>
  <si>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</si>
  <si>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</si>
  <si>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</si>
  <si>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</si>
  <si>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</si>
  <si>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</si>
  <si>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</si>
  <si>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</si>
  <si>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</si>
  <si>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</si>
  <si>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</si>
  <si>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</si>
  <si>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</si>
  <si>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</si>
  <si>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</si>
  <si>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</si>
  <si>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</si>
  <si>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</si>
  <si>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</si>
  <si>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</si>
  <si>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</si>
  <si>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</si>
  <si>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</si>
  <si>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</si>
  <si>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</si>
  <si>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</si>
  <si>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</si>
  <si>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</si>
  <si>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</si>
  <si>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</si>
  <si>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</si>
  <si>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</si>
  <si>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</si>
  <si>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</si>
  <si>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</si>
  <si>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</si>
  <si>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</si>
  <si>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</si>
  <si>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</si>
  <si>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</si>
  <si>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</si>
  <si>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</si>
  <si>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</si>
  <si>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</si>
  <si>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</si>
  <si>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</si>
  <si>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</si>
  <si>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</si>
  <si>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</si>
  <si>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</si>
  <si>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</si>
  <si>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</si>
  <si>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</si>
  <si>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</si>
  <si>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</si>
  <si>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</si>
  <si>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</si>
  <si>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</si>
  <si>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</si>
  <si>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</si>
  <si>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</si>
  <si>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</si>
  <si>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</si>
  <si>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</si>
  <si>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</si>
  <si>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</si>
  <si>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</si>
  <si>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</si>
  <si>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</si>
  <si>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</si>
  <si>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</si>
  <si>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</si>
  <si>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</si>
  <si>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</si>
  <si>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</si>
  <si>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</si>
  <si>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</si>
  <si>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</si>
  <si>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</si>
  <si>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</si>
  <si>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</si>
  <si>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</si>
  <si>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</si>
  <si>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</si>
  <si>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</si>
  <si>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</si>
  <si>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</si>
  <si>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</si>
  <si>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</si>
  <si>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</si>
  <si>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</si>
  <si>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</si>
  <si>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</si>
  <si>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</si>
  <si>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</si>
  <si>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</si>
  <si>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</si>
  <si>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</si>
  <si>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</si>
  <si>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</si>
  <si>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</si>
  <si>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</si>
  <si>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</si>
  <si>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</si>
  <si>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</si>
  <si>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</si>
  <si>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</si>
  <si>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</si>
  <si>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</si>
  <si>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</si>
  <si>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</si>
  <si>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</si>
  <si>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</si>
  <si>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</si>
  <si>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</si>
  <si>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</si>
  <si>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</si>
  <si>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</si>
  <si>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</si>
  <si>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</si>
  <si>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</si>
  <si>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</si>
  <si>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</si>
  <si>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</si>
  <si>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</si>
  <si>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</si>
  <si>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</si>
  <si>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</si>
  <si>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</si>
  <si>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</si>
  <si>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</si>
  <si>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</si>
  <si>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</si>
  <si>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</si>
  <si>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</si>
  <si>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</si>
  <si>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</si>
  <si>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</si>
  <si>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</si>
  <si>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</si>
  <si>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</si>
  <si>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</si>
  <si>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</si>
  <si>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</si>
  <si>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</si>
  <si>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</si>
  <si>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</si>
  <si>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</si>
  <si>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</si>
  <si>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</si>
  <si>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</si>
  <si>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</si>
  <si>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</si>
  <si>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</si>
  <si>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</si>
  <si>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</si>
  <si>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</si>
  <si>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</si>
  <si>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</si>
  <si>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</si>
  <si>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</si>
  <si>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</si>
  <si>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</si>
  <si>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</si>
  <si>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</si>
  <si>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</si>
  <si>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</si>
  <si>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</si>
  <si>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</si>
  <si>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</si>
  <si>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</si>
  <si>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</si>
  <si>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</si>
  <si>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</si>
  <si>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</si>
  <si>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</si>
  <si>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</si>
  <si>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</si>
  <si>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</si>
  <si>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</si>
  <si>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</si>
  <si>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</si>
  <si>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</si>
  <si>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</si>
  <si>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</si>
  <si>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</si>
  <si>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</si>
  <si>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</si>
  <si>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</si>
  <si>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</si>
  <si>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</si>
  <si>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</si>
  <si>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</si>
  <si>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</si>
  <si>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</si>
  <si>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</si>
  <si>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</si>
  <si>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</si>
  <si>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</si>
  <si>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</si>
  <si>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</si>
  <si>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</si>
  <si>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</si>
  <si>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</si>
  <si>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</si>
  <si>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</si>
  <si>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</si>
  <si>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</si>
  <si>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</si>
  <si>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</si>
  <si>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</si>
  <si>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</si>
  <si>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</si>
  <si>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</si>
  <si>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</si>
  <si>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</si>
  <si>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</si>
  <si>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</si>
  <si>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</si>
  <si>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</si>
  <si>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</si>
  <si>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</si>
  <si>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</si>
  <si>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</si>
  <si>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</si>
  <si>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</si>
  <si>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</si>
  <si>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</si>
  <si>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</si>
  <si>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</si>
  <si>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</si>
  <si>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</si>
  <si>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</si>
  <si>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</si>
  <si>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</si>
  <si>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</si>
  <si>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</si>
  <si>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</si>
  <si>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</si>
  <si>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</si>
  <si>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</si>
  <si>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</si>
  <si>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</si>
  <si>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</si>
  <si>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</si>
  <si>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</si>
  <si>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</si>
  <si>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</si>
  <si>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</si>
  <si>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</si>
  <si>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</si>
  <si>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</si>
  <si>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</si>
  <si>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</si>
  <si>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</si>
  <si>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</si>
  <si>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</si>
  <si>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</si>
  <si>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</si>
  <si>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</si>
  <si>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</si>
  <si>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</si>
  <si>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</si>
  <si>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</si>
  <si>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</si>
  <si>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</si>
  <si>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</si>
  <si>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</si>
  <si>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</si>
  <si>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</si>
  <si>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</si>
  <si>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</si>
  <si>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</si>
  <si>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</si>
  <si>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</si>
  <si>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</si>
  <si>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</si>
  <si>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</si>
  <si>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</si>
  <si>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</si>
  <si>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</si>
  <si>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</si>
  <si>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</si>
  <si>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</si>
  <si>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</si>
  <si>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</si>
  <si>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</si>
  <si>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</si>
  <si>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</si>
  <si>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</si>
  <si>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</si>
  <si>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</si>
  <si>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</si>
  <si>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</si>
  <si>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</si>
  <si>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</si>
  <si>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</si>
  <si>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</si>
  <si>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</si>
  <si>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</si>
  <si>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</si>
  <si>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</si>
  <si>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</si>
  <si>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</si>
  <si>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</si>
  <si>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</si>
  <si>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</si>
  <si>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</si>
  <si>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</si>
  <si>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</si>
  <si>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</si>
  <si>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</si>
  <si>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</si>
  <si>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</si>
  <si>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</si>
  <si>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</si>
  <si>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</si>
  <si>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</si>
  <si>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</si>
  <si>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</si>
  <si>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</si>
  <si>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</si>
  <si>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</si>
  <si>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</si>
  <si>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</si>
  <si>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</si>
  <si>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</si>
  <si>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</si>
  <si>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</si>
  <si>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</si>
  <si>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</si>
  <si>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</si>
  <si>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</si>
  <si>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</si>
  <si>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</si>
  <si>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</si>
  <si>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</si>
  <si>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</si>
  <si>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</si>
  <si>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</si>
  <si>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</si>
  <si>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</si>
  <si>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</si>
  <si>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</si>
  <si>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</si>
  <si>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</si>
  <si>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</si>
  <si>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</si>
  <si>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</si>
  <si>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</si>
  <si>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</si>
  <si>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</si>
  <si>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</si>
  <si>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</si>
  <si>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</si>
  <si>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</si>
  <si>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</si>
  <si>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</si>
  <si>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</si>
  <si>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</si>
  <si>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</si>
  <si>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</si>
  <si>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</si>
  <si>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</si>
  <si>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</si>
  <si>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</si>
  <si>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</si>
  <si>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</si>
  <si>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</si>
  <si>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</si>
  <si>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</si>
  <si>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</si>
  <si>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</si>
  <si>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</si>
  <si>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</si>
  <si>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</si>
  <si>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</si>
  <si>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</si>
  <si>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</si>
  <si>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</si>
  <si>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</si>
  <si>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</si>
  <si>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</si>
  <si>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</si>
  <si>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</si>
  <si>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</si>
  <si>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</si>
  <si>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</si>
  <si>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</si>
  <si>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</si>
  <si>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</si>
  <si>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</si>
  <si>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</si>
  <si>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</si>
  <si>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</si>
  <si>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</si>
  <si>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</si>
  <si>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</si>
  <si>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</si>
  <si>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</si>
  <si>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</si>
  <si>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</si>
  <si>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</si>
  <si>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</si>
  <si>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</si>
  <si>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</si>
  <si>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</si>
  <si>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</si>
  <si>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</si>
  <si>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</si>
  <si>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</si>
  <si>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</si>
  <si>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</si>
  <si>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</si>
  <si>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</si>
  <si>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</si>
  <si>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</si>
  <si>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</si>
  <si>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</si>
  <si>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</si>
  <si>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</si>
  <si>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</si>
  <si>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</si>
  <si>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</si>
  <si>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</si>
  <si>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</si>
  <si>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</si>
  <si>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</si>
  <si>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</si>
  <si>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</si>
  <si>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</si>
  <si>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</si>
  <si>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</si>
  <si>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</si>
  <si>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</si>
  <si>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</si>
  <si>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</si>
  <si>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</si>
  <si>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</si>
  <si>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</si>
  <si>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</si>
  <si>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</si>
  <si>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</si>
  <si>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</si>
  <si>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</si>
  <si>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</si>
  <si>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</si>
  <si>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</si>
  <si>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</si>
  <si>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</si>
  <si>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</si>
  <si>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</si>
  <si>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</si>
  <si>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</si>
  <si>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</si>
  <si>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</si>
  <si>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</si>
  <si>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</si>
  <si>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</si>
  <si>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</si>
  <si>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</si>
  <si>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</si>
  <si>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</si>
  <si>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</si>
  <si>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</si>
  <si>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</si>
  <si>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</si>
  <si>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</si>
  <si>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</si>
  <si>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</si>
  <si>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</si>
  <si>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</si>
  <si>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</si>
  <si>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</si>
  <si>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</si>
  <si>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</si>
  <si>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</si>
  <si>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</si>
  <si>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</si>
  <si>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</si>
  <si>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</si>
  <si>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</si>
  <si>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</si>
  <si>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</si>
  <si>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</si>
  <si>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</si>
  <si>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</si>
  <si>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</si>
  <si>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</si>
  <si>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</si>
  <si>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</si>
  <si>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</si>
  <si>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</si>
  <si>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</si>
  <si>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</si>
  <si>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</si>
  <si>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</si>
  <si>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</si>
  <si>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</si>
  <si>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</si>
  <si>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</si>
  <si>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</si>
  <si>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</si>
  <si>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</si>
  <si>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</si>
  <si>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</si>
  <si>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</si>
  <si>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</si>
  <si>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</si>
  <si>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</si>
  <si>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</si>
  <si>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</si>
  <si>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</si>
  <si>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</si>
  <si>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</si>
  <si>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</si>
  <si>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</si>
  <si>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</si>
  <si>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</si>
  <si>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</si>
  <si>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</si>
  <si>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</si>
  <si>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</si>
  <si>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</si>
  <si>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</si>
  <si>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</si>
  <si>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</si>
  <si>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</si>
  <si>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</si>
  <si>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</si>
  <si>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</si>
  <si>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</si>
  <si>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</si>
  <si>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</si>
  <si>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</si>
  <si>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</si>
  <si>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</si>
  <si>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</si>
  <si>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</si>
  <si>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</si>
  <si>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</si>
  <si>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</si>
  <si>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</si>
  <si>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</si>
  <si>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</si>
  <si>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</si>
  <si>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</si>
  <si>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</si>
  <si>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</si>
  <si>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</si>
  <si>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</si>
  <si>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</si>
  <si>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</si>
  <si>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</si>
  <si>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</si>
  <si>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</si>
  <si>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</si>
  <si>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</si>
  <si>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</si>
  <si>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</si>
  <si>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</si>
  <si>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</si>
  <si>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</si>
  <si>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</si>
  <si>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</si>
  <si>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</si>
  <si>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</si>
  <si>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</si>
  <si>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</si>
  <si>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</si>
  <si>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</si>
  <si>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</si>
  <si>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</si>
  <si>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</si>
  <si>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</si>
  <si>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</si>
  <si>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</si>
  <si>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</si>
  <si>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</si>
  <si>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</si>
  <si>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</si>
  <si>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</si>
  <si>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</si>
  <si>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</si>
  <si>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</si>
  <si>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</si>
  <si>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</si>
  <si>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</si>
  <si>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</si>
  <si>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</si>
  <si>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</si>
  <si>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</si>
  <si>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</si>
  <si>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</si>
  <si>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</si>
  <si>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</si>
  <si>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</si>
  <si>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</si>
  <si>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</si>
  <si>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</si>
  <si>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</si>
  <si>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</si>
  <si>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</si>
  <si>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</si>
  <si>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</si>
  <si>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</si>
  <si>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</si>
  <si>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</si>
  <si>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</si>
  <si>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</si>
  <si>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</si>
  <si>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</si>
  <si>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</si>
  <si>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</si>
  <si>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</si>
  <si>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</si>
  <si>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</si>
  <si>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</si>
  <si>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</si>
  <si>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</si>
  <si>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</si>
  <si>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</si>
  <si>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</si>
  <si>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</si>
  <si>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</si>
  <si>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</si>
  <si>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</si>
  <si>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</si>
  <si>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</si>
  <si>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</si>
  <si>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</si>
  <si>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</si>
  <si>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</si>
  <si>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</si>
  <si>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</si>
  <si>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</si>
  <si>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</si>
  <si>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</si>
  <si>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</si>
  <si>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</si>
  <si>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</si>
  <si>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</si>
  <si>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</si>
  <si>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</si>
  <si>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</si>
  <si>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</si>
  <si>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</si>
  <si>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</si>
  <si>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</si>
  <si>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</si>
  <si>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</si>
  <si>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</si>
  <si>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</si>
  <si>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</si>
  <si>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</si>
  <si>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</si>
  <si>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</si>
  <si>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</si>
  <si>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</si>
  <si>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</si>
  <si>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</si>
  <si>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</si>
  <si>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</si>
  <si>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</si>
  <si>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</si>
  <si>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</si>
  <si>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</si>
  <si>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</si>
  <si>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</si>
  <si>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</si>
  <si>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</si>
  <si>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</si>
  <si>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</si>
  <si>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</si>
  <si>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</si>
  <si>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</si>
  <si>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</si>
  <si>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</si>
  <si>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</si>
  <si>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</si>
  <si>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</si>
  <si>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</si>
  <si>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</si>
  <si>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</si>
  <si>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</si>
  <si>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</si>
  <si>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</si>
  <si>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</si>
  <si>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</si>
  <si>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</si>
  <si>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</si>
  <si>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</si>
  <si>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</si>
  <si>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</si>
  <si>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</si>
  <si>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</si>
  <si>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</si>
  <si>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</si>
  <si>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</si>
  <si>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</si>
  <si>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</si>
  <si>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</si>
  <si>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</si>
  <si>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</si>
  <si>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</si>
  <si>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</si>
  <si>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</si>
  <si>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</si>
  <si>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</si>
  <si>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</si>
  <si>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</si>
  <si>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</si>
  <si>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</si>
  <si>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</si>
  <si>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</si>
  <si>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</si>
  <si>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</si>
  <si>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</si>
  <si>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</si>
  <si>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</si>
  <si>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</si>
  <si>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</si>
  <si>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</si>
  <si>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</si>
  <si>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</si>
  <si>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</si>
  <si>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</si>
  <si>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</si>
  <si>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</si>
  <si>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</si>
  <si>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</si>
  <si>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</si>
  <si>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</si>
  <si>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</si>
  <si>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</si>
  <si>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</si>
  <si>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</si>
  <si>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</si>
  <si>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</si>
  <si>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</si>
  <si>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</si>
  <si>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</si>
  <si>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</si>
  <si>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</si>
  <si>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</si>
  <si>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</si>
  <si>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</si>
  <si>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</si>
  <si>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</si>
  <si>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</si>
  <si>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</si>
  <si>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</si>
  <si>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</si>
  <si>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</si>
  <si>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</si>
  <si>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</si>
  <si>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</si>
  <si>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</si>
  <si>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</si>
  <si>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</si>
  <si>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</si>
  <si>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</si>
  <si>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</si>
  <si>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</si>
  <si>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</si>
  <si>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</si>
  <si>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</si>
  <si>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</si>
  <si>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</si>
  <si>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</si>
  <si>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</si>
  <si>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</si>
  <si>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</si>
  <si>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</si>
  <si>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</si>
  <si>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</si>
  <si>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</si>
  <si>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</si>
  <si>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</si>
  <si>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</si>
  <si>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</si>
  <si>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</si>
  <si>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</si>
  <si>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</si>
  <si>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</si>
  <si>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</si>
  <si>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</si>
  <si>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</si>
  <si>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</si>
  <si>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</si>
  <si>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</si>
  <si>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</si>
  <si>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</si>
  <si>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</si>
  <si>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</si>
  <si>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</si>
  <si>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</si>
  <si>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</si>
  <si>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</si>
  <si>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</si>
  <si>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</si>
  <si>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</si>
  <si>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</si>
  <si>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</si>
  <si>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</si>
  <si>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</si>
  <si>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</si>
  <si>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</si>
  <si>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</si>
  <si>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</si>
  <si>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</si>
  <si>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</si>
  <si>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</si>
  <si>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</si>
  <si>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</si>
  <si>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</si>
  <si>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</si>
  <si>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</si>
  <si>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</si>
  <si>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</si>
  <si>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</si>
  <si>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</si>
  <si>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</si>
  <si>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</si>
  <si>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</si>
  <si>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</si>
  <si>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</si>
  <si>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</si>
  <si>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</si>
  <si>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</si>
  <si>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</si>
  <si>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</si>
  <si>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</si>
  <si>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</si>
  <si>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</si>
  <si>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</si>
  <si>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</si>
  <si>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</si>
  <si>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</si>
  <si>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</si>
  <si>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</si>
  <si>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</si>
  <si>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</si>
  <si>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</si>
  <si>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</si>
  <si>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</si>
  <si>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</si>
  <si>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</si>
  <si>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</si>
  <si>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</si>
  <si>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</si>
  <si>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</si>
  <si>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</si>
  <si>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</si>
  <si>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</si>
  <si>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</si>
  <si>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</si>
  <si>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</si>
  <si>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</si>
  <si>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</si>
  <si>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</si>
  <si>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</si>
  <si>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</si>
  <si>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</si>
  <si>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</si>
  <si>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</si>
  <si>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</si>
  <si>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</si>
  <si>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</si>
  <si>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</si>
  <si>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</si>
  <si>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</si>
  <si>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</si>
  <si>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</si>
  <si>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</si>
  <si>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</si>
  <si>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</si>
  <si>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</si>
  <si>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</si>
  <si>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</si>
  <si>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</si>
  <si>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</si>
  <si>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</si>
  <si>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</si>
  <si>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</si>
  <si>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</si>
  <si>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</si>
  <si>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</si>
  <si>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</si>
  <si>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</si>
  <si>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</si>
  <si>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</si>
  <si>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</si>
  <si>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</si>
  <si>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</si>
  <si>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</si>
  <si>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</si>
  <si>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</si>
  <si>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</si>
  <si>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</si>
  <si>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</si>
  <si>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</si>
  <si>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</si>
  <si>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</si>
  <si>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</si>
  <si>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</si>
  <si>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</si>
  <si>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</si>
  <si>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</si>
  <si>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</si>
  <si>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</si>
  <si>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</si>
  <si>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</si>
  <si>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</si>
  <si>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</si>
  <si>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</si>
  <si>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</si>
  <si>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</si>
  <si>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</si>
  <si>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</si>
  <si>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</si>
  <si>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</si>
  <si>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</si>
  <si>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</si>
  <si>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</si>
  <si>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</si>
  <si>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</si>
  <si>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</si>
  <si>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</si>
  <si>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</si>
  <si>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</si>
  <si>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</si>
  <si>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</si>
  <si>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</si>
  <si>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</si>
  <si>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</si>
  <si>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</si>
  <si>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</si>
  <si>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</si>
  <si>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</si>
  <si>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</si>
  <si>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</si>
  <si>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</si>
  <si>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</si>
  <si>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</si>
  <si>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</si>
  <si>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</si>
  <si>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</si>
  <si>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</si>
  <si>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</si>
  <si>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</si>
  <si>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</si>
  <si>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</si>
  <si>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</si>
  <si>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</si>
  <si>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</si>
  <si>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</si>
  <si>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</si>
  <si>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</si>
  <si>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</si>
  <si>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</si>
  <si>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</si>
  <si>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</si>
  <si>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</si>
  <si>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</si>
  <si>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</si>
  <si>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</si>
  <si>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</si>
  <si>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</si>
  <si>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</si>
  <si>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</si>
  <si>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</si>
  <si>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</si>
  <si>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</si>
  <si>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</si>
  <si>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</si>
  <si>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</si>
  <si>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</si>
  <si>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</si>
  <si>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</si>
  <si>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</si>
  <si>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</si>
  <si>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</si>
  <si>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</si>
  <si>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</si>
  <si>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</si>
  <si>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</si>
  <si>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</si>
  <si>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</si>
  <si>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</si>
  <si>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</si>
  <si>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</si>
  <si>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</si>
  <si>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</si>
  <si>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</si>
  <si>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</si>
  <si>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</si>
  <si>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</si>
  <si>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</si>
  <si>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</si>
  <si>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</si>
  <si>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</si>
  <si>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</si>
  <si>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</si>
  <si>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</si>
  <si>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</si>
  <si>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</si>
  <si>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</si>
  <si>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</si>
  <si>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</si>
  <si>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</si>
  <si>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</si>
  <si>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</si>
  <si>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</si>
  <si>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</si>
  <si>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</si>
  <si>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</si>
  <si>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</si>
  <si>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</si>
  <si>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</si>
  <si>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</si>
  <si>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</si>
  <si>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</si>
  <si>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</si>
  <si>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</si>
  <si>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</si>
  <si>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</si>
  <si>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</si>
  <si>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</si>
  <si>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</si>
  <si>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</si>
  <si>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</si>
  <si>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</si>
  <si>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</si>
  <si>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</si>
  <si>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</si>
  <si>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</si>
  <si>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</si>
  <si>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</si>
  <si>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</si>
  <si>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</si>
  <si>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</si>
  <si>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</si>
  <si>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</si>
  <si>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</si>
  <si>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</si>
  <si>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</si>
  <si>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</si>
  <si>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</si>
  <si>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</si>
  <si>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</si>
  <si>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</si>
  <si>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</si>
  <si>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</si>
  <si>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</si>
  <si>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</si>
  <si>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</si>
  <si>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</si>
  <si>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</si>
  <si>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</si>
  <si>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</si>
  <si>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</si>
  <si>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</si>
  <si>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</si>
  <si>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</si>
  <si>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</si>
  <si>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</si>
  <si>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</si>
  <si>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</si>
  <si>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</si>
  <si>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</si>
  <si>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</si>
  <si>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</si>
  <si>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</si>
  <si>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</si>
  <si>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</si>
  <si>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</si>
  <si>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</si>
  <si>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</si>
  <si>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</si>
  <si>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</si>
  <si>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</si>
  <si>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</si>
  <si>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</si>
  <si>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</si>
  <si>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</si>
  <si>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</si>
  <si>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</si>
  <si>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</si>
  <si>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</si>
  <si>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</si>
  <si>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</si>
  <si>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</si>
  <si>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</si>
  <si>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</si>
  <si>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</si>
  <si>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</si>
  <si>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</si>
  <si>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</si>
  <si>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</si>
  <si>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</si>
  <si>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</si>
  <si>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</si>
  <si>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</si>
  <si>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</si>
  <si>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</si>
  <si>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</si>
  <si>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</si>
  <si>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</si>
  <si>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</si>
  <si>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</si>
  <si>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</si>
  <si>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</si>
  <si>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</si>
  <si>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</si>
  <si>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</si>
  <si>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</si>
  <si>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</si>
  <si>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</si>
  <si>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</si>
  <si>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</si>
  <si>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</si>
  <si>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</si>
  <si>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</si>
  <si>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</si>
  <si>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</si>
  <si>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</si>
  <si>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</si>
  <si>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</si>
  <si>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</si>
  <si>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</si>
  <si>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</si>
  <si>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</si>
  <si>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</si>
  <si>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</si>
  <si>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</si>
  <si>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</si>
  <si>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</si>
  <si>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</si>
  <si>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</si>
  <si>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</si>
  <si>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</si>
  <si>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</si>
  <si>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</si>
  <si>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</si>
  <si>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</si>
  <si>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</si>
  <si>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</si>
  <si>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</si>
  <si>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</si>
  <si>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</si>
  <si>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</si>
  <si>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</si>
  <si>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</si>
  <si>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</si>
  <si>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</si>
  <si>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</si>
  <si>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</si>
  <si>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</si>
  <si>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</si>
  <si>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</si>
  <si>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</si>
  <si>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</si>
  <si>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</si>
  <si>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</si>
  <si>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</si>
  <si>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</si>
  <si>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</si>
  <si>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</si>
  <si>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</si>
  <si>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</si>
  <si>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</si>
  <si>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</si>
  <si>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</si>
  <si>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</si>
  <si>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</si>
  <si>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</si>
  <si>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</si>
  <si>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</si>
  <si>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</si>
  <si>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</si>
  <si>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</si>
  <si>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</si>
  <si>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</si>
  <si>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</si>
  <si>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</si>
  <si>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</si>
  <si>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</si>
  <si>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</si>
  <si>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</si>
  <si>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</si>
  <si>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</si>
  <si>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</si>
  <si>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</si>
  <si>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</si>
  <si>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</si>
  <si>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</si>
  <si>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</si>
  <si>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</si>
  <si>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</si>
  <si>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</si>
  <si>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</si>
  <si>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</si>
  <si>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</si>
  <si>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</si>
  <si>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</si>
  <si>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</si>
  <si>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</si>
  <si>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</si>
  <si>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</si>
  <si>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</si>
  <si>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</si>
  <si>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</si>
  <si>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</si>
  <si>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</si>
  <si>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</si>
  <si>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</si>
  <si>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</si>
  <si>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</si>
  <si>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</si>
  <si>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</si>
  <si>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</si>
  <si>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</si>
  <si>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</si>
  <si>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</si>
  <si>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</si>
  <si>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</si>
  <si>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</si>
  <si>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</si>
  <si>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</si>
  <si>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</si>
  <si>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</si>
  <si>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</si>
  <si>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</si>
  <si>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</si>
  <si>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</si>
  <si>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</si>
  <si>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</si>
  <si>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</si>
  <si>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</si>
  <si>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</si>
  <si>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</si>
  <si>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</si>
  <si>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</si>
  <si>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</si>
  <si>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</si>
  <si>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</si>
  <si>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</si>
  <si>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</si>
  <si>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</si>
  <si>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</si>
  <si>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</si>
  <si>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</si>
  <si>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</si>
  <si>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</si>
  <si>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</si>
  <si>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</si>
  <si>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</si>
  <si>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</si>
  <si>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</si>
  <si>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</si>
  <si>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</si>
  <si>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</si>
  <si>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</si>
  <si>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</si>
  <si>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</si>
  <si>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</si>
  <si>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</si>
  <si>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</si>
  <si>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</si>
  <si>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</si>
  <si>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</si>
  <si>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</si>
  <si>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</si>
  <si>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</si>
  <si>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</si>
  <si>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</si>
  <si>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</si>
  <si>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</si>
  <si>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</si>
  <si>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</si>
  <si>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</si>
  <si>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</si>
  <si>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</si>
  <si>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</si>
  <si>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</si>
  <si>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</si>
  <si>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</si>
  <si>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</si>
  <si>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</si>
  <si>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</si>
  <si>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</si>
  <si>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</si>
  <si>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</si>
  <si>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</si>
  <si>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</si>
  <si>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</si>
  <si>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</si>
  <si>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</si>
  <si>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</si>
  <si>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</si>
  <si>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</si>
  <si>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</si>
  <si>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</si>
  <si>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</si>
  <si>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</si>
  <si>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</si>
  <si>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</si>
  <si>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</si>
  <si>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</si>
  <si>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</si>
  <si>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</si>
  <si>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</si>
  <si>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</si>
  <si>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</si>
  <si>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</si>
  <si>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</si>
  <si>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</si>
  <si>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</si>
  <si>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</si>
  <si>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</si>
  <si>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</si>
  <si>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</si>
  <si>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</si>
  <si>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</si>
  <si>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</si>
  <si>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</si>
  <si>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</si>
  <si>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</si>
  <si>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</si>
  <si>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</si>
  <si>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</si>
  <si>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</si>
  <si>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</si>
  <si>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</si>
  <si>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</si>
  <si>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</si>
  <si>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</si>
  <si>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</si>
  <si>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</si>
  <si>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</si>
  <si>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</si>
  <si>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</si>
  <si>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</si>
  <si>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</si>
  <si>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</si>
  <si>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</si>
  <si>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</si>
  <si>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</si>
  <si>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</si>
  <si>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</si>
  <si>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</si>
  <si>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</si>
  <si>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</si>
  <si>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</si>
  <si>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</si>
  <si>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</si>
  <si>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</si>
  <si>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</si>
  <si>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</si>
  <si>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</si>
  <si>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</si>
  <si>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</si>
  <si>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</si>
  <si>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</si>
  <si>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</si>
  <si>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</si>
  <si>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</si>
  <si>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</si>
  <si>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</si>
  <si>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</si>
  <si>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</si>
  <si>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</si>
  <si>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</si>
  <si>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</si>
  <si>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</si>
  <si>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</si>
  <si>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</si>
  <si>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</si>
  <si>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</si>
  <si>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</si>
  <si>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</si>
  <si>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</si>
  <si>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</si>
  <si>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</si>
  <si>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</si>
  <si>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</si>
  <si>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</si>
  <si>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</si>
  <si>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</si>
  <si>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</si>
  <si>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</si>
  <si>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</si>
  <si>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</si>
  <si>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</si>
  <si>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</si>
  <si>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</si>
  <si>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</si>
  <si>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</si>
  <si>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</si>
  <si>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</si>
  <si>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</si>
  <si>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</si>
  <si>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</si>
  <si>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</si>
  <si>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</si>
  <si>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</si>
  <si>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</si>
  <si>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</si>
  <si>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</si>
  <si>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</si>
  <si>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</si>
  <si>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</si>
  <si>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</si>
  <si>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</si>
  <si>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</si>
  <si>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</si>
  <si>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</si>
  <si>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</si>
  <si>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</si>
  <si>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</si>
  <si>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</si>
  <si>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</si>
  <si>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</si>
  <si>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</si>
  <si>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</si>
  <si>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</si>
  <si>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</si>
  <si>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</si>
  <si>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</si>
  <si>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</si>
  <si>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</si>
  <si>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</si>
  <si>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</si>
  <si>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</si>
  <si>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</si>
  <si>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</si>
  <si>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</si>
  <si>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</si>
  <si>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</si>
  <si>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</si>
  <si>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</si>
  <si>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</si>
  <si>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</si>
  <si>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</si>
  <si>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</si>
  <si>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</si>
  <si>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</si>
  <si>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</si>
  <si>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</si>
  <si>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</si>
  <si>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</si>
  <si>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</si>
  <si>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</si>
  <si>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</si>
  <si>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</si>
  <si>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</si>
  <si>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</si>
  <si>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</si>
  <si>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</si>
  <si>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</si>
  <si>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</si>
  <si>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</si>
  <si>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</si>
  <si>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</si>
  <si>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</si>
  <si>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</si>
  <si>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</si>
  <si>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</si>
  <si>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</si>
  <si>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</si>
  <si>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</si>
  <si>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</si>
  <si>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</si>
  <si>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</si>
  <si>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</si>
  <si>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</si>
  <si>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</si>
  <si>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</si>
  <si>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</si>
  <si>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</si>
  <si>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</si>
  <si>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</si>
  <si>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</si>
  <si>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</si>
  <si>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</si>
  <si>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</si>
  <si>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</si>
  <si>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</si>
  <si>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</si>
  <si>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</si>
  <si>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</si>
  <si>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</si>
  <si>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</si>
  <si>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</si>
  <si>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</si>
  <si>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</si>
  <si>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</si>
  <si>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</si>
  <si>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</si>
  <si>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</si>
  <si>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</si>
  <si>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</si>
  <si>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</si>
  <si>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</si>
  <si>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</si>
  <si>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</si>
  <si>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</si>
  <si>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</si>
  <si>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</si>
  <si>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</si>
  <si>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</si>
  <si>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</si>
  <si>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</si>
  <si>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</si>
  <si>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</si>
  <si>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</si>
  <si>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</si>
  <si>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</si>
  <si>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</si>
  <si>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</si>
  <si>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</si>
  <si>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</si>
  <si>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</si>
  <si>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</si>
  <si>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</si>
  <si>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</si>
  <si>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</si>
  <si>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</si>
  <si>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</si>
  <si>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</si>
  <si>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</si>
  <si>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</si>
  <si>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</si>
  <si>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</si>
  <si>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</si>
  <si>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</si>
  <si>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</si>
  <si>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</si>
  <si>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</si>
  <si>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</si>
  <si>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</si>
  <si>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</si>
  <si>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</si>
  <si>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</si>
  <si>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</si>
  <si>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</si>
  <si>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</si>
  <si>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</si>
  <si>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</si>
  <si>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</si>
  <si>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</si>
  <si>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</si>
  <si>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</si>
  <si>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</si>
  <si>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</si>
  <si>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</si>
  <si>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</si>
  <si>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</si>
  <si>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</si>
  <si>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</si>
  <si>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</si>
  <si>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</si>
  <si>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</si>
  <si>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</si>
  <si>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</si>
  <si>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</si>
  <si>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</si>
  <si>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</si>
  <si>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</si>
  <si>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</si>
  <si>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</si>
  <si>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</si>
  <si>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</si>
  <si>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</si>
  <si>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</si>
  <si>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</si>
  <si>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</si>
  <si>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</si>
  <si>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</si>
  <si>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</si>
  <si>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</si>
  <si>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</si>
  <si>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</si>
  <si>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</si>
  <si>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</si>
  <si>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</si>
  <si>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</si>
  <si>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</si>
  <si>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</si>
  <si>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</si>
  <si>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</si>
  <si>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</si>
  <si>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</si>
  <si>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</si>
  <si>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</si>
  <si>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</si>
  <si>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</si>
  <si>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</si>
  <si>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</si>
  <si>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</si>
  <si>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</si>
  <si>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</si>
  <si>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</si>
  <si>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</si>
  <si>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</si>
  <si>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</si>
  <si>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</si>
  <si>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</si>
  <si>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</si>
  <si>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</si>
  <si>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</si>
  <si>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</si>
  <si>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</si>
  <si>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</si>
  <si>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</si>
  <si>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</si>
  <si>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</si>
  <si>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</si>
  <si>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</si>
  <si>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</si>
  <si>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</si>
  <si>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</si>
  <si>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</si>
  <si>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</si>
  <si>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</si>
  <si>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</si>
  <si>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</si>
  <si>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</si>
  <si>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</si>
  <si>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</si>
  <si>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</si>
  <si>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</si>
  <si>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</si>
  <si>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</si>
  <si>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</si>
  <si>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</si>
  <si>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</si>
  <si>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</si>
  <si>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</si>
  <si>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</si>
  <si>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</si>
  <si>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</si>
  <si>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</si>
  <si>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</si>
  <si>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</si>
  <si>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</si>
  <si>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</si>
  <si>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</si>
  <si>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</si>
  <si>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</si>
  <si>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</si>
  <si>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</si>
  <si>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</si>
  <si>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</si>
  <si>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</si>
  <si>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</si>
  <si>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</si>
  <si>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</si>
  <si>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</si>
  <si>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</si>
  <si>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</si>
  <si>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</si>
  <si>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</si>
  <si>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</si>
  <si>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</si>
  <si>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</si>
  <si>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</si>
  <si>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</si>
  <si>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</si>
  <si>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</si>
  <si>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</si>
  <si>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</si>
  <si>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</si>
  <si>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</si>
  <si>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</si>
  <si>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</si>
  <si>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</si>
  <si>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</si>
  <si>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</si>
  <si>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</si>
  <si>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</si>
  <si>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</si>
  <si>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</si>
  <si>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</si>
  <si>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</si>
  <si>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</si>
  <si>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</si>
  <si>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</si>
  <si>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</si>
  <si>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</si>
  <si>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</si>
  <si>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</si>
  <si>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</si>
  <si>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</si>
  <si>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</si>
  <si>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</si>
  <si>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</si>
  <si>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</si>
  <si>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</si>
  <si>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</si>
  <si>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</si>
  <si>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</si>
  <si>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</si>
  <si>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</si>
  <si>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</si>
  <si>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</si>
  <si>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</si>
  <si>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</si>
  <si>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</si>
  <si>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</si>
  <si>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</si>
  <si>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</si>
  <si>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</si>
  <si>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</si>
  <si>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</si>
  <si>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</si>
  <si>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</si>
  <si>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</si>
  <si>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</si>
  <si>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</si>
  <si>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</si>
  <si>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</si>
  <si>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</si>
  <si>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</si>
  <si>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</si>
  <si>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</si>
  <si>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</si>
  <si>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</si>
  <si>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</si>
  <si>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</si>
  <si>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</si>
  <si>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</si>
  <si>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</si>
  <si>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</si>
  <si>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</si>
  <si>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</si>
  <si>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</si>
  <si>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</si>
  <si>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</si>
  <si>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</si>
  <si>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</si>
  <si>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</si>
  <si>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</si>
  <si>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</si>
  <si>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</si>
  <si>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</si>
  <si>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</si>
  <si>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</si>
  <si>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</si>
  <si>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</si>
  <si>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</si>
  <si>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</si>
  <si>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</si>
  <si>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</si>
  <si>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</si>
  <si>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</si>
  <si>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</si>
  <si>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</si>
  <si>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</si>
  <si>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</si>
  <si>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</si>
  <si>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</si>
  <si>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</si>
  <si>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</si>
  <si>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</si>
  <si>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</si>
  <si>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</si>
  <si>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</si>
  <si>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</si>
  <si>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</si>
  <si>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</si>
  <si>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</si>
  <si>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</si>
  <si>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</si>
  <si>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</si>
  <si>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</si>
  <si>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</si>
  <si>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</si>
  <si>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</si>
  <si>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</si>
  <si>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</si>
  <si>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</si>
  <si>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</si>
  <si>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</si>
  <si>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</si>
  <si>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</si>
  <si>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</si>
  <si>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</si>
  <si>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</si>
  <si>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</si>
  <si>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</si>
  <si>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</si>
  <si>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</si>
  <si>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</si>
  <si>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</si>
  <si>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</si>
  <si>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</si>
  <si>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</si>
  <si>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</si>
  <si>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</si>
  <si>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</si>
  <si>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</si>
  <si>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</si>
  <si>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</si>
  <si>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</si>
  <si>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</si>
  <si>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</si>
  <si>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</si>
  <si>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</si>
  <si>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</si>
  <si>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</si>
  <si>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</si>
  <si>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</si>
  <si>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</si>
  <si>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</si>
  <si>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</si>
  <si>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</si>
  <si>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</si>
  <si>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</si>
  <si>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</si>
  <si>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</si>
  <si>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</si>
  <si>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</si>
  <si>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</si>
  <si>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</si>
  <si>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</si>
  <si>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</si>
  <si>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</si>
  <si>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</si>
  <si>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</si>
  <si>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</si>
  <si>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</si>
  <si>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</si>
  <si>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</si>
  <si>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</si>
  <si>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</si>
  <si>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</si>
  <si>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</si>
  <si>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</si>
  <si>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</si>
  <si>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</si>
  <si>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</si>
  <si>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</si>
  <si>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</si>
  <si>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</si>
  <si>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</si>
  <si>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</si>
  <si>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</si>
  <si>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</si>
  <si>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</si>
  <si>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</si>
  <si>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</si>
  <si>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</si>
  <si>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</si>
  <si>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</si>
  <si>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</si>
  <si>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</si>
  <si>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</si>
  <si>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</si>
  <si>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</si>
  <si>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</si>
  <si>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</si>
  <si>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</si>
  <si>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</si>
  <si>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</si>
  <si>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</si>
  <si>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</si>
  <si>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</si>
  <si>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</si>
  <si>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</si>
  <si>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</si>
  <si>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</si>
  <si>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</si>
  <si>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</si>
  <si>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</si>
  <si>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</si>
  <si>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</si>
  <si>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</si>
  <si>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</si>
  <si>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</si>
  <si>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</si>
  <si>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</si>
  <si>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</si>
  <si>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</si>
  <si>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</si>
  <si>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</si>
  <si>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</si>
  <si>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</si>
  <si>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</si>
  <si>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</si>
  <si>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</si>
  <si>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</si>
  <si>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</si>
  <si>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</si>
  <si>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</si>
  <si>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</si>
  <si>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</si>
  <si>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</si>
  <si>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</si>
  <si>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</si>
  <si>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</si>
  <si>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</si>
  <si>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</si>
  <si>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</si>
  <si>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</si>
  <si>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</si>
  <si>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</si>
  <si>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</si>
  <si>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</si>
  <si>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</si>
  <si>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</si>
  <si>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</si>
  <si>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</si>
  <si>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</si>
  <si>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</si>
  <si>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</si>
  <si>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</si>
  <si>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</si>
  <si>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</si>
  <si>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</si>
  <si>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</si>
  <si>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</si>
  <si>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</si>
  <si>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</si>
  <si>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</si>
  <si>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</si>
  <si>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</si>
  <si>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</si>
  <si>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</si>
  <si>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</si>
  <si>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</si>
  <si>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</si>
  <si>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</si>
  <si>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</si>
  <si>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</si>
  <si>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</si>
  <si>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</si>
  <si>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</si>
  <si>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</si>
  <si>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</si>
  <si>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</si>
  <si>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</si>
  <si>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</si>
  <si>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</si>
  <si>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</si>
  <si>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</si>
  <si>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</si>
  <si>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</si>
  <si>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</si>
  <si>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</si>
  <si>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</si>
  <si>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</si>
  <si>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</si>
  <si>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</si>
  <si>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</si>
  <si>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</si>
  <si>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</si>
  <si>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</si>
  <si>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</si>
  <si>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</si>
  <si>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</si>
  <si>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</si>
  <si>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</si>
  <si>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</si>
  <si>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</si>
  <si>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</si>
  <si>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</si>
  <si>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</si>
  <si>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</si>
  <si>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</si>
  <si>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</si>
  <si>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</si>
  <si>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</si>
  <si>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</si>
  <si>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</si>
  <si>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</si>
  <si>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</si>
  <si>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</si>
  <si>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</si>
  <si>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</si>
  <si>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</si>
  <si>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</si>
  <si>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</si>
  <si>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</si>
  <si>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</si>
  <si>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</si>
  <si>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</si>
  <si>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</si>
  <si>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</si>
  <si>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</si>
  <si>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</si>
  <si>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</si>
  <si>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</si>
  <si>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</si>
  <si>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</si>
  <si>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</si>
  <si>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</si>
  <si>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</si>
  <si>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</si>
  <si>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</si>
  <si>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</si>
  <si>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</si>
  <si>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</si>
  <si>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</si>
  <si>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</si>
  <si>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</si>
  <si>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</si>
  <si>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</si>
  <si>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</si>
  <si>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</si>
  <si>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</si>
  <si>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</si>
  <si>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</si>
  <si>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</si>
  <si>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</si>
  <si>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</si>
  <si>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</si>
  <si>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</si>
  <si>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</si>
  <si>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</si>
  <si>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</si>
  <si>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</si>
  <si>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</si>
  <si>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</si>
  <si>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</si>
  <si>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</si>
  <si>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</si>
  <si>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</si>
  <si>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</si>
  <si>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</si>
  <si>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</si>
  <si>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</si>
  <si>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</si>
  <si>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</si>
  <si>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</si>
  <si>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</si>
  <si>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</si>
  <si>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</si>
  <si>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</si>
  <si>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</si>
  <si>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</si>
  <si>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</si>
  <si>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</si>
  <si>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</si>
  <si>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</si>
  <si>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</si>
  <si>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</si>
  <si>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</si>
  <si>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</si>
  <si>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</si>
  <si>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</si>
  <si>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</si>
  <si>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</si>
  <si>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</si>
  <si>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</si>
  <si>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</si>
  <si>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</si>
  <si>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</si>
  <si>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</si>
  <si>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</si>
  <si>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</si>
  <si>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</si>
  <si>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</si>
  <si>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</si>
  <si>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</si>
  <si>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</si>
  <si>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</si>
  <si>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</si>
  <si>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</si>
  <si>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</si>
  <si>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</si>
  <si>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</si>
  <si>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</si>
  <si>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</si>
  <si>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</si>
  <si>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</si>
  <si>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</si>
  <si>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</si>
  <si>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</si>
  <si>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</si>
  <si>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</si>
  <si>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</si>
  <si>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</si>
  <si>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</si>
  <si>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</si>
  <si>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</si>
  <si>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</si>
  <si>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</si>
  <si>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</si>
  <si>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</si>
  <si>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</si>
  <si>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</si>
  <si>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</si>
  <si>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</si>
  <si>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</si>
  <si>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</si>
  <si>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</si>
  <si>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</si>
  <si>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</si>
  <si>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</si>
  <si>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</si>
  <si>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</si>
  <si>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</si>
  <si>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</si>
  <si>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</si>
  <si>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</si>
  <si>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</si>
  <si>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</si>
  <si>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</si>
  <si>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</si>
  <si>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</si>
  <si>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</si>
  <si>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</si>
  <si>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</si>
  <si>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</si>
  <si>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</si>
  <si>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</si>
  <si>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</si>
  <si>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</si>
  <si>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</si>
  <si>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</si>
  <si>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</si>
  <si>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</si>
  <si>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</si>
  <si>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</si>
  <si>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</si>
  <si>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</si>
  <si>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</si>
  <si>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</si>
  <si>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</si>
  <si>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</si>
  <si>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</si>
  <si>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</si>
  <si>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</si>
  <si>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</si>
  <si>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</si>
  <si>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</si>
  <si>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</si>
  <si>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</si>
  <si>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</si>
  <si>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</si>
  <si>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</si>
  <si>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</si>
  <si>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</si>
  <si>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</si>
  <si>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</si>
  <si>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</si>
  <si>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</si>
  <si>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</si>
  <si>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</si>
  <si>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</si>
  <si>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</si>
  <si>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</si>
  <si>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</si>
  <si>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</si>
  <si>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</si>
  <si>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</si>
  <si>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</si>
  <si>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</si>
  <si>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</si>
  <si>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</si>
  <si>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</si>
  <si>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</si>
  <si>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</si>
  <si>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</si>
  <si>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</si>
  <si>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</si>
  <si>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</si>
  <si>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</si>
  <si>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</si>
  <si>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</si>
  <si>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</si>
  <si>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</si>
  <si>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</si>
  <si>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</si>
  <si>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</si>
  <si>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</si>
  <si>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</si>
  <si>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</si>
  <si>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</si>
  <si>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</si>
  <si>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</si>
  <si>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</si>
  <si>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</si>
  <si>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</si>
  <si>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</si>
  <si>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</si>
  <si>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</si>
  <si>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</si>
  <si>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</si>
  <si>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</si>
  <si>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</si>
  <si>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</si>
  <si>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</si>
  <si>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</si>
  <si>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</si>
  <si>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</si>
  <si>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</si>
  <si>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</si>
  <si>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</si>
  <si>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</si>
  <si>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</si>
  <si>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</si>
  <si>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</si>
  <si>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</si>
  <si>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</si>
  <si>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</si>
  <si>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</si>
  <si>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</si>
  <si>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</si>
  <si>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</si>
  <si>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</si>
  <si>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</si>
  <si>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</si>
  <si>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</si>
  <si>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</si>
  <si>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</si>
  <si>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</si>
  <si>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</si>
  <si>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</si>
  <si>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</si>
  <si>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</si>
  <si>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</si>
  <si>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</si>
  <si>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</si>
  <si>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</si>
  <si>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</si>
  <si>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</si>
  <si>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</si>
  <si>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</si>
  <si>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</si>
  <si>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</si>
  <si>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</si>
  <si>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</si>
  <si>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</si>
  <si>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</si>
  <si>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</si>
  <si>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</si>
  <si>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</si>
  <si>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</si>
  <si>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</si>
  <si>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</si>
  <si>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</si>
  <si>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</si>
  <si>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</si>
  <si>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</si>
  <si>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</si>
  <si>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</si>
  <si>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</si>
  <si>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</si>
  <si>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</si>
  <si>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</si>
  <si>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</si>
  <si>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</si>
  <si>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</si>
  <si>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</si>
  <si>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</si>
  <si>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</si>
  <si>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</si>
  <si>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</si>
  <si>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</si>
  <si>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</si>
  <si>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</si>
  <si>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</si>
  <si>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</si>
  <si>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</si>
  <si>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</si>
  <si>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</si>
  <si>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</si>
  <si>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</si>
  <si>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</si>
  <si>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</si>
  <si>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</si>
  <si>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</si>
  <si>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</si>
  <si>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</si>
  <si>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</si>
  <si>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</si>
  <si>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</si>
  <si>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</si>
  <si>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</si>
  <si>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</si>
  <si>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</si>
  <si>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</si>
  <si>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</si>
  <si>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</si>
  <si>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</si>
  <si>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</si>
  <si>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</si>
  <si>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</si>
  <si>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</si>
  <si>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</si>
  <si>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</si>
  <si>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</si>
  <si>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</si>
  <si>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</si>
  <si>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</si>
  <si>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</si>
  <si>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</si>
  <si>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</si>
  <si>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</si>
  <si>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</si>
  <si>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</si>
  <si>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</si>
  <si>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</si>
  <si>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</si>
  <si>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</si>
  <si>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</si>
  <si>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</si>
  <si>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</si>
  <si>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</si>
  <si>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</si>
  <si>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</si>
  <si>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</si>
  <si>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</si>
  <si>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</si>
  <si>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</si>
  <si>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</si>
  <si>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</si>
  <si>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</si>
  <si>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</si>
  <si>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</si>
  <si>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</si>
  <si>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</si>
  <si>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</si>
  <si>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</si>
  <si>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</si>
  <si>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</si>
  <si>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</si>
  <si>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</si>
  <si>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</si>
  <si>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</si>
  <si>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</si>
  <si>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</si>
  <si>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</si>
  <si>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</si>
  <si>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</si>
  <si>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</si>
  <si>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</si>
  <si>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</si>
  <si>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</si>
  <si>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</si>
  <si>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</si>
  <si>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</si>
  <si>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</si>
  <si>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</si>
  <si>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</si>
  <si>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</si>
  <si>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</si>
  <si>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</si>
  <si>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</si>
  <si>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</si>
  <si>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</si>
  <si>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</si>
  <si>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</si>
  <si>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</si>
  <si>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</si>
  <si>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</si>
  <si>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</si>
  <si>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</si>
  <si>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</si>
  <si>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</si>
  <si>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</si>
  <si>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</si>
  <si>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</si>
  <si>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</si>
  <si>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</si>
  <si>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</si>
  <si>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</si>
  <si>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</si>
  <si>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</si>
  <si>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</si>
  <si>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</si>
  <si>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</si>
  <si>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</si>
  <si>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</si>
  <si>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</si>
  <si>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</si>
  <si>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</si>
  <si>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</si>
  <si>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</si>
  <si>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</si>
  <si>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</si>
  <si>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</si>
  <si>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</si>
  <si>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</si>
  <si>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</si>
  <si>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</si>
  <si>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</si>
  <si>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</si>
  <si>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</si>
  <si>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</si>
  <si>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</si>
  <si>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</si>
  <si>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</si>
  <si>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</si>
  <si>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</si>
  <si>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</si>
  <si>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</si>
  <si>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</si>
  <si>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</si>
  <si>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</si>
  <si>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</si>
  <si>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</si>
  <si>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</si>
  <si>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</si>
  <si>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</si>
  <si>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</si>
  <si>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</si>
  <si>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</si>
  <si>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</si>
  <si>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</si>
  <si>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</si>
  <si>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</si>
  <si>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</si>
  <si>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</si>
  <si>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</si>
  <si>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</si>
  <si>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</si>
  <si>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</si>
  <si>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</si>
  <si>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</si>
  <si>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</si>
  <si>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</si>
  <si>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</si>
  <si>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</si>
  <si>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</si>
  <si>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</si>
  <si>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</si>
  <si>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</si>
  <si>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</si>
  <si>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</si>
  <si>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</si>
  <si>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</si>
  <si>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</si>
  <si>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</si>
  <si>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</si>
  <si>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</si>
  <si>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</si>
  <si>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</si>
  <si>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</si>
  <si>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</si>
  <si>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</si>
  <si>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</si>
  <si>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</si>
  <si>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</si>
  <si>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</si>
  <si>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</si>
  <si>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</si>
  <si>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</si>
  <si>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</si>
  <si>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</si>
  <si>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</si>
  <si>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</si>
  <si>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</si>
  <si>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</si>
  <si>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</si>
  <si>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</si>
  <si>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</si>
  <si>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</si>
  <si>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</si>
  <si>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</si>
  <si>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</si>
  <si>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</si>
  <si>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</si>
  <si>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</si>
  <si>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</si>
  <si>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</si>
  <si>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</si>
  <si>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</si>
  <si>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</si>
  <si>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</si>
  <si>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</si>
  <si>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</si>
  <si>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</si>
  <si>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</si>
  <si>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</si>
  <si>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</si>
  <si>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</si>
  <si>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</si>
  <si>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</si>
  <si>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</si>
  <si>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</si>
  <si>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</si>
  <si>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</si>
  <si>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</si>
  <si>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</si>
  <si>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</si>
  <si>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</si>
  <si>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</si>
  <si>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</si>
  <si>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</si>
  <si>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</si>
  <si>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</si>
  <si>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</si>
  <si>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</si>
  <si>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</si>
  <si>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</si>
  <si>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</si>
  <si>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</si>
  <si>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</si>
  <si>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</si>
  <si>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</si>
  <si>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</si>
  <si>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</si>
  <si>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</si>
  <si>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</si>
  <si>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</si>
  <si>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</si>
  <si>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</si>
  <si>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</si>
  <si>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</si>
  <si>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</si>
  <si>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</si>
  <si>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</si>
  <si>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</si>
  <si>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</si>
  <si>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</si>
  <si>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</si>
  <si>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</si>
  <si>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</si>
  <si>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</si>
  <si>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</si>
  <si>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</si>
  <si>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</si>
  <si>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</si>
  <si>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</si>
  <si>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</si>
  <si>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</si>
  <si>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</si>
  <si>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</si>
  <si>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</si>
  <si>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</si>
  <si>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</si>
  <si>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</si>
  <si>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</si>
  <si>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</si>
  <si>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</si>
  <si>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</si>
  <si>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</si>
  <si>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</si>
  <si>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</si>
  <si>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</si>
  <si>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</si>
  <si>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</si>
  <si>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</si>
  <si>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</si>
  <si>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</si>
  <si>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</si>
  <si>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</si>
  <si>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</si>
  <si>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</si>
  <si>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</si>
  <si>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</si>
  <si>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</si>
  <si>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</si>
  <si>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</si>
  <si>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</si>
  <si>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</si>
  <si>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</si>
  <si>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</si>
  <si>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</si>
  <si>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</si>
  <si>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</si>
  <si>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</si>
  <si>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</si>
  <si>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</si>
  <si>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</si>
  <si>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</si>
  <si>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</si>
  <si>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</si>
  <si>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</si>
  <si>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</si>
  <si>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</si>
  <si>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</si>
  <si>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</si>
  <si>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</si>
  <si>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</si>
  <si>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</si>
  <si>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</si>
  <si>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</si>
  <si>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</si>
  <si>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</si>
  <si>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</si>
  <si>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</si>
  <si>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</si>
  <si>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</si>
  <si>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</si>
  <si>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</si>
  <si>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</si>
  <si>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</si>
  <si>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</si>
  <si>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</si>
  <si>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</si>
  <si>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</si>
  <si>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</si>
  <si>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</si>
  <si>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</si>
  <si>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</si>
  <si>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</si>
  <si>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</si>
  <si>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</si>
  <si>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</si>
  <si>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</si>
  <si>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</si>
  <si>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</si>
  <si>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</si>
  <si>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</si>
  <si>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</si>
  <si>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</si>
  <si>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</si>
  <si>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</si>
  <si>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</si>
  <si>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</si>
  <si>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</si>
  <si>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</si>
  <si>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</si>
  <si>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</si>
  <si>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</si>
  <si>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</si>
  <si>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</si>
  <si>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</si>
  <si>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</si>
  <si>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</si>
  <si>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</si>
  <si>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</si>
  <si>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</si>
  <si>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</si>
  <si>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</si>
  <si>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</si>
  <si>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</si>
  <si>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</si>
  <si>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</si>
  <si>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</si>
  <si>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</si>
  <si>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</si>
  <si>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</si>
  <si>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</si>
  <si>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</si>
  <si>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</si>
  <si>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</si>
  <si>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</si>
  <si>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</si>
  <si>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</si>
  <si>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</si>
  <si>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</si>
  <si>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</si>
  <si>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</si>
  <si>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</si>
  <si>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</si>
  <si>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</si>
  <si>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</si>
  <si>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</si>
  <si>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</si>
  <si>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</si>
  <si>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</si>
  <si>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</si>
  <si>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</si>
  <si>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</si>
  <si>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</si>
  <si>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</si>
  <si>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</si>
  <si>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</si>
  <si>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</si>
  <si>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</si>
  <si>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</si>
  <si>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</si>
  <si>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</si>
  <si>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</si>
  <si>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</si>
  <si>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</si>
  <si>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</si>
  <si>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</si>
  <si>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</si>
  <si>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</si>
  <si>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</si>
  <si>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</si>
  <si>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</si>
  <si>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</si>
  <si>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</si>
  <si>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</si>
  <si>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</si>
  <si>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</si>
  <si>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</si>
  <si>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</si>
  <si>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</si>
  <si>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</si>
  <si>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</si>
  <si>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</si>
  <si>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</si>
  <si>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</si>
  <si>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</si>
  <si>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</si>
  <si>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</si>
  <si>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</si>
  <si>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</si>
  <si>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</si>
  <si>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</si>
  <si>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</si>
  <si>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</si>
  <si>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</si>
  <si>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</si>
  <si>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</si>
  <si>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</si>
  <si>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</si>
  <si>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</si>
  <si>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</si>
  <si>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</si>
  <si>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</si>
  <si>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</si>
  <si>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</si>
  <si>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</si>
  <si>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</si>
  <si>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</si>
  <si>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</si>
  <si>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</si>
  <si>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</si>
  <si>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</si>
  <si>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</si>
  <si>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</si>
  <si>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</si>
  <si>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</si>
  <si>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</si>
  <si>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</si>
  <si>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</si>
  <si>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</si>
  <si>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</si>
  <si>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</si>
  <si>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</si>
  <si>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</si>
  <si>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</si>
  <si>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</si>
  <si>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</si>
  <si>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</si>
  <si>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</si>
  <si>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</si>
  <si>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</si>
  <si>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</si>
  <si>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</si>
  <si>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</si>
  <si>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</si>
  <si>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</si>
  <si>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</si>
  <si>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</si>
  <si>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</si>
  <si>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</si>
  <si>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</si>
  <si>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</si>
  <si>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</si>
  <si>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</si>
  <si>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</si>
  <si>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</si>
  <si>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</si>
  <si>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</si>
  <si>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</si>
  <si>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</si>
  <si>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</si>
  <si>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</si>
  <si>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</si>
  <si>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</si>
  <si>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</si>
  <si>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</si>
  <si>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</si>
  <si>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</si>
  <si>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</si>
  <si>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</si>
  <si>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</si>
  <si>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</si>
  <si>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</si>
  <si>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</si>
  <si>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</si>
  <si>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</si>
  <si>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</si>
  <si>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</si>
  <si>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</si>
  <si>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</si>
  <si>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</si>
  <si>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</si>
  <si>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</si>
  <si>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</si>
  <si>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</si>
  <si>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</si>
  <si>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</si>
  <si>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</si>
  <si>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</si>
  <si>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</si>
  <si>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</si>
  <si>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</si>
  <si>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</si>
  <si>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</si>
  <si>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</si>
  <si>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</si>
  <si>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</si>
  <si>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</si>
  <si>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</si>
  <si>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</si>
  <si>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</si>
  <si>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</si>
  <si>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</si>
  <si>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</si>
  <si>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</si>
  <si>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</si>
  <si>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</si>
  <si>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</si>
  <si>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</si>
  <si>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</si>
  <si>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</si>
  <si>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</si>
  <si>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</si>
  <si>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</si>
  <si>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</si>
  <si>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</si>
  <si>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</si>
  <si>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</si>
  <si>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</si>
  <si>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</si>
  <si>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</si>
  <si>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</si>
  <si>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</si>
  <si>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</si>
  <si>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</si>
  <si>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</si>
  <si>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</si>
  <si>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</si>
  <si>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</si>
  <si>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</si>
  <si>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</si>
  <si>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</si>
  <si>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</si>
  <si>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</si>
  <si>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</si>
  <si>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</si>
  <si>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</si>
  <si>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</si>
  <si>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</si>
  <si>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</si>
  <si>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</si>
  <si>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</si>
  <si>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</si>
  <si>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</si>
  <si>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</si>
  <si>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</si>
  <si>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</si>
  <si>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</si>
  <si>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</si>
  <si>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</si>
  <si>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</si>
  <si>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</si>
  <si>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</si>
  <si>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</si>
  <si>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</si>
  <si>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</si>
  <si>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</si>
  <si>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</si>
  <si>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</si>
  <si>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</si>
  <si>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</si>
  <si>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</si>
  <si>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</si>
  <si>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</si>
  <si>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</si>
  <si>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</si>
  <si>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</si>
  <si>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</si>
  <si>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</si>
  <si>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</si>
  <si>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</si>
  <si>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</si>
  <si>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</si>
  <si>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</si>
  <si>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</si>
  <si>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</si>
  <si>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</si>
  <si>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</si>
  <si>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</si>
  <si>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</si>
  <si>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</si>
  <si>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</si>
  <si>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</si>
  <si>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</si>
  <si>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</si>
  <si>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</si>
  <si>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</si>
  <si>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</si>
  <si>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</si>
  <si>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</si>
  <si>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</si>
  <si>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</si>
  <si>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</si>
  <si>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</si>
  <si>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</si>
  <si>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</si>
  <si>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</si>
  <si>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</si>
  <si>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</si>
  <si>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</si>
  <si>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</si>
  <si>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</si>
  <si>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</si>
  <si>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</si>
  <si>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</si>
  <si>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</si>
  <si>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</si>
  <si>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</si>
  <si>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</si>
  <si>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</si>
  <si>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</si>
  <si>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</si>
  <si>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</si>
  <si>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</si>
  <si>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</si>
  <si>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</si>
  <si>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</si>
  <si>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</si>
  <si>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</si>
  <si>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</si>
  <si>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</si>
  <si>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</si>
  <si>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</si>
  <si>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</si>
  <si>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</si>
  <si>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</si>
  <si>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</si>
  <si>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</si>
  <si>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</si>
  <si>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</si>
  <si>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</si>
  <si>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</si>
  <si>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</si>
  <si>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</si>
  <si>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</si>
  <si>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</si>
  <si>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</si>
  <si>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</si>
  <si>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</si>
  <si>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</si>
  <si>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</si>
  <si>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</si>
  <si>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</si>
  <si>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</si>
  <si>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</si>
  <si>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</si>
  <si>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</si>
  <si>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</si>
  <si>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</si>
  <si>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</si>
  <si>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</si>
  <si>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</si>
  <si>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</si>
  <si>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</si>
  <si>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</si>
  <si>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</si>
  <si>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</si>
  <si>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</si>
  <si>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</si>
  <si>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</si>
  <si>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</si>
  <si>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</si>
  <si>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</si>
  <si>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</si>
  <si>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</si>
  <si>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</si>
  <si>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</si>
  <si>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</si>
  <si>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</si>
  <si>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</si>
  <si>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</si>
  <si>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</si>
  <si>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</si>
  <si>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</si>
  <si>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</si>
  <si>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</si>
  <si>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</si>
  <si>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</si>
  <si>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</si>
  <si>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</si>
  <si>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</si>
  <si>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</si>
  <si>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</si>
  <si>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</si>
  <si>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</si>
  <si>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</si>
  <si>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</si>
  <si>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</si>
  <si>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</si>
  <si>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</si>
  <si>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</si>
  <si>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</si>
  <si>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</si>
  <si>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</si>
  <si>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</si>
  <si>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</si>
  <si>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</si>
  <si>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</si>
  <si>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</si>
  <si>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</si>
  <si>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</si>
  <si>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</si>
  <si>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</si>
  <si>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</si>
  <si>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</si>
  <si>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</si>
  <si>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</si>
  <si>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</si>
  <si>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</si>
  <si>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</si>
  <si>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</si>
  <si>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</si>
  <si>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</si>
  <si>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</si>
  <si>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</si>
  <si>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</si>
  <si>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</si>
  <si>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</si>
  <si>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</si>
  <si>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</si>
  <si>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</si>
  <si>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</si>
  <si>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</si>
  <si>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</si>
  <si>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</si>
  <si>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</si>
  <si>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</si>
  <si>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</si>
  <si>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</si>
  <si>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</si>
  <si>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</si>
  <si>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</si>
  <si>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</si>
  <si>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</si>
  <si>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</si>
  <si>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</si>
  <si>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</si>
  <si>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</si>
  <si>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</si>
  <si>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</si>
  <si>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</si>
  <si>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</si>
  <si>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</si>
  <si>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</si>
  <si>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</si>
  <si>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</si>
  <si>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</si>
  <si>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</si>
  <si>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</si>
  <si>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</si>
  <si>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</si>
  <si>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</si>
  <si>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</si>
  <si>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</si>
  <si>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</si>
  <si>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</si>
  <si>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</si>
  <si>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</si>
  <si>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</si>
  <si>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</si>
  <si>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</si>
  <si>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</si>
  <si>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</si>
  <si>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</si>
  <si>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</si>
  <si>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</si>
  <si>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</si>
  <si>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</si>
  <si>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</si>
  <si>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</si>
  <si>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</si>
  <si>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</si>
  <si>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</si>
  <si>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</si>
  <si>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</si>
  <si>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</si>
  <si>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</si>
  <si>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</si>
  <si>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</si>
  <si>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</si>
  <si>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</si>
  <si>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</si>
  <si>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</si>
  <si>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</si>
  <si>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</si>
  <si>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</si>
  <si>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</si>
  <si>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</si>
  <si>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</si>
  <si>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</si>
  <si>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</si>
  <si>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</si>
  <si>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</si>
  <si>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</si>
  <si>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</si>
  <si>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</si>
  <si>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</si>
  <si>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</si>
  <si>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</si>
  <si>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</si>
  <si>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</si>
  <si>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</si>
  <si>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</si>
  <si>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</si>
  <si>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</si>
  <si>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</si>
  <si>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</si>
  <si>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</si>
  <si>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</si>
  <si>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</si>
  <si>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</si>
  <si>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</si>
  <si>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</si>
  <si>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</si>
  <si>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</si>
  <si>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</si>
  <si>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</si>
  <si>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</si>
  <si>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</si>
  <si>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</si>
  <si>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</si>
  <si>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</si>
  <si>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</si>
  <si>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</si>
  <si>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</si>
  <si>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</si>
  <si>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</si>
  <si>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</si>
  <si>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</si>
  <si>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</si>
  <si>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</si>
  <si>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</si>
  <si>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</si>
  <si>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</si>
  <si>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</si>
  <si>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</si>
  <si>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</si>
  <si>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</si>
  <si>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</si>
  <si>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</si>
  <si>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</si>
  <si>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</si>
  <si>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</si>
  <si>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</si>
  <si>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</si>
  <si>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</si>
  <si>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</si>
  <si>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</si>
  <si>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</si>
  <si>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</si>
  <si>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</si>
  <si>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</si>
  <si>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</si>
  <si>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</si>
  <si>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</si>
  <si>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</si>
  <si>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</si>
  <si>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</si>
  <si>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</si>
  <si>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</si>
  <si>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</si>
  <si>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</si>
  <si>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</si>
  <si>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</si>
  <si>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</si>
  <si>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</si>
  <si>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</si>
  <si>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</si>
  <si>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</si>
  <si>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</si>
  <si>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</si>
  <si>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</si>
  <si>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</si>
  <si>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</si>
  <si>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</si>
  <si>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</si>
  <si>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</si>
  <si>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</si>
  <si>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</si>
  <si>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</si>
  <si>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</si>
  <si>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</si>
  <si>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</si>
  <si>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</si>
  <si>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</si>
  <si>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</si>
  <si>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</si>
  <si>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</si>
  <si>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</si>
  <si>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</si>
  <si>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</si>
  <si>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</si>
  <si>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</si>
  <si>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</si>
  <si>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</si>
  <si>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</si>
  <si>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</si>
  <si>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</si>
  <si>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</si>
  <si>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</si>
  <si>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</si>
  <si>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</si>
  <si>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</si>
  <si>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</si>
  <si>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</si>
  <si>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</si>
  <si>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</si>
  <si>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</si>
  <si>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</si>
  <si>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</si>
  <si>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</si>
  <si>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</si>
  <si>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</si>
  <si>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</si>
  <si>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</si>
  <si>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</si>
  <si>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</si>
  <si>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</si>
  <si>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</si>
  <si>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</si>
  <si>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</si>
  <si>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</si>
  <si>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</si>
  <si>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</si>
  <si>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</si>
  <si>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</si>
  <si>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</si>
  <si>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</si>
  <si>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</si>
  <si>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</si>
  <si>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</si>
  <si>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</si>
  <si>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</si>
  <si>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</si>
  <si>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</si>
  <si>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</si>
  <si>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</si>
  <si>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</si>
  <si>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</si>
  <si>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</si>
  <si>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</si>
  <si>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</si>
  <si>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</si>
  <si>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</si>
  <si>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</si>
  <si>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</si>
  <si>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</si>
  <si>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</si>
  <si>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</si>
  <si>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</si>
  <si>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</si>
  <si>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</si>
  <si>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</si>
  <si>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</si>
  <si>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</si>
  <si>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</si>
  <si>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</si>
  <si>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</si>
  <si>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</si>
  <si>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</si>
  <si>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</si>
  <si>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</si>
  <si>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</si>
  <si>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</si>
  <si>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</si>
  <si>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</si>
  <si>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</si>
  <si>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</si>
  <si>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</si>
  <si>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</si>
  <si>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</si>
  <si>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</si>
  <si>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</si>
  <si>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</si>
  <si>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</si>
  <si>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</si>
  <si>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</si>
  <si>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</si>
  <si>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</si>
  <si>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</si>
  <si>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</si>
  <si>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</si>
  <si>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</si>
  <si>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</si>
  <si>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</si>
  <si>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</si>
  <si>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</si>
  <si>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</si>
  <si>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</si>
  <si>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</si>
  <si>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</si>
  <si>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</si>
  <si>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</si>
  <si>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</si>
  <si>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</si>
  <si>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</si>
  <si>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</si>
  <si>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</si>
  <si>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</si>
  <si>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</si>
  <si>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</si>
  <si>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</si>
  <si>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</si>
  <si>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</si>
  <si>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</si>
  <si>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</si>
  <si>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</si>
  <si>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</si>
  <si>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</si>
  <si>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</si>
  <si>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</si>
  <si>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</si>
  <si>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</si>
  <si>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</si>
  <si>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</si>
  <si>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</si>
  <si>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</si>
  <si>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</si>
  <si>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</si>
  <si>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</si>
  <si>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</si>
  <si>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</si>
  <si>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</si>
  <si>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</si>
  <si>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</si>
  <si>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</si>
  <si>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</si>
  <si>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</si>
  <si>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</si>
  <si>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</si>
  <si>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</si>
  <si>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</si>
  <si>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</si>
  <si>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</si>
  <si>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</si>
  <si>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</si>
  <si>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</si>
  <si>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</si>
  <si>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</si>
  <si>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</si>
  <si>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</si>
  <si>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</si>
  <si>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</si>
  <si>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</si>
  <si>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</si>
  <si>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</si>
  <si>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</si>
  <si>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</si>
  <si>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</si>
  <si>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</si>
  <si>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</si>
  <si>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</si>
  <si>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</si>
  <si>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</si>
  <si>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</si>
  <si>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</si>
  <si>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</si>
  <si>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</si>
  <si>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</si>
  <si>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</si>
  <si>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</si>
  <si>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</si>
  <si>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</si>
  <si>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</si>
  <si>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</si>
  <si>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</si>
  <si>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</si>
  <si>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</si>
  <si>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</si>
  <si>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</si>
  <si>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</si>
  <si>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</si>
  <si>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</si>
  <si>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</si>
  <si>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</si>
  <si>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</si>
  <si>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</si>
  <si>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</si>
  <si>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</si>
  <si>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</si>
  <si>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</si>
  <si>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</si>
  <si>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</si>
  <si>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</si>
  <si>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</si>
  <si>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</si>
  <si>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</si>
  <si>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</si>
  <si>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</si>
  <si>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</si>
  <si>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</si>
  <si>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</si>
  <si>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</si>
  <si>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</si>
  <si>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</si>
  <si>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</si>
  <si>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</si>
  <si>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</si>
  <si>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</si>
  <si>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</si>
  <si>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</si>
  <si>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</si>
  <si>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</si>
  <si>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</si>
  <si>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</si>
  <si>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</si>
  <si>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</si>
  <si>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</si>
  <si>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</si>
  <si>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</si>
  <si>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</si>
  <si>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</si>
  <si>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</si>
  <si>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</si>
  <si>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</si>
  <si>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</si>
  <si>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</si>
  <si>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</si>
  <si>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</si>
  <si>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</si>
  <si>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</si>
  <si>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</si>
  <si>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</si>
  <si>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</si>
  <si>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</si>
  <si>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</si>
  <si>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</si>
  <si>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</si>
  <si>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</si>
  <si>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</si>
  <si>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</si>
  <si>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</si>
  <si>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</si>
  <si>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</si>
  <si>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</si>
  <si>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</si>
  <si>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</si>
  <si>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</si>
  <si>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</si>
  <si>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</si>
  <si>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</si>
  <si>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</si>
  <si>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</si>
  <si>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</si>
  <si>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</si>
  <si>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</si>
  <si>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</si>
  <si>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</si>
  <si>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</si>
  <si>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</si>
  <si>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</si>
  <si>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</si>
  <si>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</si>
  <si>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</si>
  <si>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</si>
  <si>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</si>
  <si>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</si>
  <si>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</si>
  <si>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</si>
  <si>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</si>
  <si>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</si>
  <si>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</si>
  <si>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</si>
  <si>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</si>
  <si>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</si>
  <si>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</si>
  <si>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</si>
  <si>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</si>
  <si>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</si>
  <si>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</si>
  <si>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</si>
  <si>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</si>
  <si>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</si>
  <si>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</si>
  <si>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</si>
  <si>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</si>
  <si>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</si>
  <si>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</si>
  <si>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</si>
  <si>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</si>
  <si>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</si>
  <si>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</si>
  <si>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</si>
  <si>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</si>
  <si>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</si>
  <si>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</si>
  <si>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</si>
  <si>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</si>
  <si>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</si>
  <si>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</si>
  <si>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</si>
  <si>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</si>
  <si>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</si>
  <si>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</si>
  <si>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</si>
  <si>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</si>
  <si>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</si>
  <si>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</si>
  <si>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</si>
  <si>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</si>
  <si>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</si>
  <si>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</si>
  <si>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</si>
  <si>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</si>
  <si>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</si>
  <si>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</si>
  <si>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</si>
  <si>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</si>
  <si>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</si>
  <si>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</si>
  <si>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</si>
  <si>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</si>
  <si>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</si>
  <si>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</si>
  <si>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</si>
  <si>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</si>
  <si>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</si>
  <si>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</si>
  <si>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</si>
  <si>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</si>
  <si>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</si>
  <si>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</si>
  <si>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</si>
  <si>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</si>
  <si>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</si>
  <si>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</si>
  <si>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</si>
  <si>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</si>
  <si>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</si>
  <si>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</si>
  <si>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</si>
  <si>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</si>
  <si>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</si>
  <si>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</si>
  <si>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</si>
  <si>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</si>
  <si>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</si>
  <si>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</si>
  <si>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</si>
  <si>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</si>
  <si>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</si>
  <si>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</si>
  <si>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</si>
  <si>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</si>
  <si>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</si>
  <si>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</si>
  <si>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</si>
  <si>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</si>
  <si>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</si>
  <si>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</si>
  <si>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</si>
  <si>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</si>
  <si>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</si>
  <si>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</si>
  <si>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</si>
  <si>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</si>
  <si>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</si>
  <si>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</si>
  <si>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</si>
  <si>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</si>
  <si>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</si>
  <si>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</si>
  <si>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</si>
  <si>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</si>
  <si>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</si>
  <si>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</si>
  <si>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</si>
  <si>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</si>
  <si>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</si>
  <si>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</si>
  <si>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</si>
  <si>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</si>
  <si>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</si>
  <si>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</si>
  <si>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</si>
  <si>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</si>
  <si>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</si>
  <si>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</si>
  <si>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</si>
  <si>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</si>
  <si>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</si>
  <si>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</si>
  <si>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</si>
  <si>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</si>
  <si>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</si>
  <si>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</si>
  <si>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</si>
  <si>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</si>
  <si>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</si>
  <si>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</si>
  <si>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</si>
  <si>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</si>
  <si>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</si>
  <si>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</si>
  <si>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</si>
  <si>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</si>
  <si>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</si>
  <si>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</si>
  <si>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</si>
  <si>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</si>
  <si>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</si>
  <si>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</si>
  <si>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</si>
  <si>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</si>
  <si>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</si>
  <si>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</si>
  <si>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</si>
  <si>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</si>
  <si>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</si>
  <si>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</si>
  <si>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</si>
  <si>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</si>
  <si>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</si>
  <si>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</si>
  <si>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</si>
  <si>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</si>
  <si>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</si>
  <si>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</si>
  <si>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</si>
  <si>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</si>
  <si>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</si>
  <si>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</si>
  <si>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</si>
  <si>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</si>
  <si>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</si>
  <si>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</si>
  <si>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</si>
  <si>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</si>
  <si>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</si>
  <si>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</si>
  <si>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</si>
  <si>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</si>
  <si>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</si>
  <si>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</si>
  <si>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</si>
  <si>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</si>
  <si>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</si>
  <si>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</si>
  <si>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</si>
  <si>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</si>
  <si>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</si>
  <si>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</si>
  <si>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</si>
  <si>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</si>
  <si>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</si>
  <si>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</si>
  <si>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</si>
  <si>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</si>
  <si>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</si>
  <si>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</si>
  <si>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</si>
  <si>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</si>
  <si>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</si>
  <si>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</si>
  <si>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</si>
  <si>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</si>
  <si>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</si>
  <si>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</si>
  <si>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</si>
  <si>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</si>
  <si>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</si>
  <si>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</si>
  <si>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</si>
  <si>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</si>
  <si>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</si>
  <si>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</si>
  <si>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</si>
  <si>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</si>
  <si>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</si>
  <si>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</si>
  <si>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</si>
  <si>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</si>
  <si>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</si>
  <si>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</si>
  <si>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</si>
  <si>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</si>
  <si>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</si>
  <si>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</si>
  <si>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</si>
  <si>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</si>
  <si>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</si>
  <si>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</si>
  <si>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</si>
  <si>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</si>
  <si>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</si>
  <si>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</si>
  <si>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</si>
  <si>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</si>
  <si>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</si>
  <si>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</si>
  <si>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</si>
  <si>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</si>
  <si>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</si>
  <si>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</si>
  <si>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</si>
  <si>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</si>
  <si>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</si>
  <si>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</si>
  <si>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</si>
  <si>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</si>
  <si>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</si>
  <si>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</si>
  <si>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</si>
  <si>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</si>
  <si>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</si>
  <si>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</si>
  <si>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</si>
  <si>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</si>
  <si>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</si>
  <si>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</si>
  <si>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</si>
  <si>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</si>
  <si>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</si>
  <si>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</si>
  <si>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</si>
  <si>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</si>
  <si>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</si>
  <si>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</si>
  <si>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</si>
  <si>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</si>
  <si>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</si>
  <si>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</si>
  <si>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</si>
  <si>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</si>
  <si>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</si>
  <si>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</si>
  <si>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</si>
  <si>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</si>
  <si>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</si>
  <si>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</si>
  <si>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</si>
  <si>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</si>
  <si>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</si>
  <si>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</si>
  <si>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</si>
  <si>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</si>
  <si>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</si>
  <si>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</si>
  <si>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</si>
  <si>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</si>
  <si>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</si>
  <si>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</si>
  <si>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</si>
  <si>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</si>
  <si>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</si>
  <si>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</si>
  <si>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</si>
  <si>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</si>
  <si>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</si>
  <si>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</si>
  <si>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</si>
  <si>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</si>
  <si>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</si>
  <si>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</si>
  <si>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</si>
  <si>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</si>
  <si>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</si>
  <si>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</si>
  <si>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</si>
  <si>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</si>
  <si>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</si>
  <si>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</si>
  <si>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</si>
  <si>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</si>
  <si>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</si>
  <si>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</si>
  <si>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</si>
  <si>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</si>
  <si>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</si>
  <si>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</si>
  <si>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</si>
  <si>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</si>
  <si>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</si>
  <si>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</si>
  <si>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</si>
  <si>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</si>
  <si>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</si>
  <si>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</si>
  <si>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</si>
  <si>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</si>
  <si>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</si>
  <si>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</si>
  <si>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</si>
  <si>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</si>
  <si>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</si>
  <si>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</si>
  <si>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</si>
  <si>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</si>
  <si>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</si>
  <si>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</si>
  <si>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</si>
  <si>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</si>
  <si>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</si>
  <si>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</si>
  <si>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</si>
  <si>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</si>
  <si>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</si>
  <si>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</si>
  <si>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</si>
  <si>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</si>
  <si>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</si>
  <si>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</si>
  <si>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</si>
  <si>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</si>
  <si>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</si>
  <si>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</si>
  <si>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</si>
  <si>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</si>
  <si>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</si>
  <si>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</si>
  <si>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</si>
  <si>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</si>
  <si>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</si>
  <si>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</si>
  <si>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</si>
  <si>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</si>
  <si>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</si>
  <si>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</si>
  <si>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</si>
  <si>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</si>
  <si>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</si>
  <si>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</si>
  <si>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</si>
  <si>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</si>
  <si>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</si>
  <si>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</si>
  <si>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</si>
  <si>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</si>
  <si>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</si>
  <si>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</si>
  <si>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</si>
  <si>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</si>
  <si>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</si>
  <si>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</si>
  <si>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</si>
  <si>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</si>
  <si>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</si>
  <si>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</si>
  <si>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</si>
  <si>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</si>
  <si>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</si>
  <si>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</si>
  <si>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</si>
  <si>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</si>
  <si>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</si>
  <si>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</si>
  <si>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</si>
  <si>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</si>
  <si>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</si>
  <si>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</si>
  <si>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</si>
  <si>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</si>
  <si>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</si>
  <si>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</si>
  <si>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</si>
  <si>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</si>
  <si>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</si>
  <si>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</si>
  <si>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</si>
  <si>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</si>
  <si>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</si>
  <si>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</si>
  <si>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</si>
  <si>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</si>
  <si>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</si>
  <si>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</si>
  <si>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</si>
  <si>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</si>
  <si>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</si>
  <si>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</si>
  <si>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</si>
  <si>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</si>
  <si>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</si>
  <si>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</si>
  <si>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</si>
  <si>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</si>
  <si>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</si>
  <si>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</si>
  <si>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</si>
  <si>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</si>
  <si>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</si>
  <si>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</si>
  <si>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</si>
  <si>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</si>
  <si>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</si>
  <si>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</si>
  <si>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</si>
  <si>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</si>
  <si>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</si>
  <si>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</si>
  <si>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</si>
  <si>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</si>
  <si>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</si>
  <si>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</si>
  <si>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</si>
  <si>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</si>
  <si>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</si>
  <si>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</si>
  <si>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</si>
  <si>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</si>
  <si>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</si>
  <si>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</si>
  <si>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</si>
  <si>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</si>
  <si>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</si>
  <si>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</si>
  <si>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</si>
  <si>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</si>
  <si>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</si>
  <si>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</si>
  <si>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</si>
  <si>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</si>
  <si>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</si>
  <si>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</si>
  <si>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</si>
  <si>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</si>
  <si>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</si>
  <si>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</si>
  <si>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</si>
  <si>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</si>
  <si>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</si>
  <si>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</si>
  <si>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</si>
  <si>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</si>
  <si>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</si>
  <si>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</si>
  <si>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</si>
  <si>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</si>
  <si>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</si>
  <si>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</si>
  <si>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</si>
  <si>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</si>
  <si>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</si>
  <si>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</si>
  <si>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</si>
  <si>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</si>
  <si>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</si>
  <si>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</si>
  <si>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</si>
  <si>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</si>
  <si>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</si>
  <si>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</si>
  <si>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</si>
  <si>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</si>
  <si>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</si>
  <si>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</si>
  <si>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</si>
  <si>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</si>
  <si>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</si>
  <si>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</si>
  <si>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</si>
  <si>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</si>
  <si>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</si>
  <si>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</si>
  <si>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</si>
  <si>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</si>
  <si>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</si>
  <si>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</si>
  <si>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</si>
  <si>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</si>
  <si>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</si>
  <si>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</si>
  <si>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</si>
  <si>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</si>
  <si>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</si>
  <si>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</si>
  <si>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</si>
  <si>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</si>
  <si>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</si>
  <si>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</si>
  <si>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</si>
  <si>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</si>
  <si>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</si>
  <si>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</si>
  <si>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</si>
  <si>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</si>
  <si>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</si>
  <si>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</si>
  <si>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</si>
  <si>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</si>
  <si>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</si>
  <si>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</si>
  <si>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</si>
  <si>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</si>
  <si>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</si>
  <si>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</si>
  <si>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</si>
  <si>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</si>
  <si>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</si>
  <si>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</si>
  <si>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</si>
  <si>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</si>
  <si>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</si>
  <si>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</si>
  <si>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</si>
  <si>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</si>
  <si>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</si>
  <si>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</si>
  <si>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</si>
  <si>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</si>
  <si>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</si>
  <si>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</si>
  <si>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</si>
  <si>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</si>
  <si>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</si>
  <si>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</si>
  <si>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</si>
  <si>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</si>
  <si>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</si>
  <si>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</si>
  <si>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</si>
  <si>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</si>
  <si>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</si>
  <si>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</si>
  <si>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</si>
  <si>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</si>
  <si>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</si>
  <si>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</si>
  <si>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</si>
  <si>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</si>
  <si>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</si>
  <si>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</si>
  <si>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</si>
  <si>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</si>
  <si>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</si>
  <si>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</si>
  <si>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</si>
  <si>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</si>
  <si>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</si>
  <si>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</si>
  <si>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</si>
  <si>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</si>
  <si>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</si>
  <si>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</si>
  <si>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</si>
  <si>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</si>
  <si>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</si>
  <si>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</si>
  <si>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</si>
  <si>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</si>
  <si>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</si>
  <si>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</si>
  <si>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</si>
  <si>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</si>
  <si>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</si>
  <si>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</si>
  <si>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</si>
  <si>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</si>
  <si>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</si>
  <si>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</si>
  <si>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</si>
  <si>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</si>
  <si>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</si>
  <si>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</si>
  <si>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</si>
  <si>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</si>
  <si>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</si>
  <si>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</si>
  <si>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</si>
  <si>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</si>
  <si>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</si>
  <si>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</si>
  <si>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</si>
  <si>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</si>
  <si>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</si>
  <si>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</si>
  <si>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</si>
  <si>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</si>
  <si>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</si>
  <si>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</si>
  <si>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</si>
  <si>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</si>
  <si>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</si>
  <si>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</si>
  <si>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</si>
  <si>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</si>
  <si>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</si>
  <si>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</si>
  <si>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</si>
  <si>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</si>
  <si>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</si>
  <si>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</si>
  <si>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</si>
  <si>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</si>
  <si>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</si>
  <si>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</si>
  <si>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</si>
  <si>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</si>
  <si>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</si>
  <si>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</si>
  <si>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</si>
  <si>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</si>
  <si>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</si>
  <si>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</si>
  <si>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</si>
  <si>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</si>
  <si>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</si>
  <si>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</si>
  <si>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</si>
  <si>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</si>
  <si>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</si>
  <si>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</si>
  <si>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</si>
  <si>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</si>
  <si>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</si>
  <si>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</si>
  <si>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</si>
  <si>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</si>
  <si>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</si>
  <si>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</si>
  <si>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</si>
  <si>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</si>
  <si>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</si>
  <si>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</si>
  <si>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</si>
  <si>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</si>
  <si>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</si>
  <si>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</si>
  <si>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</si>
  <si>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</si>
  <si>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</si>
  <si>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</si>
  <si>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</si>
  <si>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</si>
  <si>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</si>
  <si>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</si>
  <si>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</si>
  <si>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</si>
  <si>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</si>
  <si>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</si>
  <si>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</si>
  <si>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</si>
  <si>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</si>
  <si>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</si>
  <si>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</si>
  <si>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</si>
  <si>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</si>
  <si>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</si>
  <si>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</si>
  <si>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</si>
  <si>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</si>
  <si>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</si>
  <si>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</si>
  <si>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</si>
  <si>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</si>
  <si>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</si>
  <si>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</si>
  <si>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</si>
  <si>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</si>
  <si>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</si>
  <si>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</si>
  <si>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</si>
  <si>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</si>
  <si>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</si>
  <si>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</si>
  <si>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</si>
  <si>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</si>
  <si>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</si>
  <si>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</si>
  <si>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</si>
  <si>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</si>
  <si>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</si>
  <si>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</si>
  <si>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</si>
  <si>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</si>
  <si>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</si>
  <si>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</si>
  <si>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</si>
  <si>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</si>
  <si>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</si>
  <si>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</si>
  <si>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</si>
  <si>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</si>
  <si>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</si>
  <si>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</si>
  <si>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</si>
  <si>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</si>
  <si>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</si>
  <si>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</si>
  <si>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</si>
  <si>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</si>
  <si>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</si>
  <si>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</si>
  <si>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</si>
  <si>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</si>
  <si>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</si>
  <si>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</si>
  <si>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</si>
  <si>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</si>
  <si>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</si>
  <si>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</si>
  <si>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</si>
  <si>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</si>
  <si>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</si>
  <si>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</si>
  <si>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</si>
  <si>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</si>
  <si>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</si>
  <si>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</si>
  <si>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</si>
  <si>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</si>
  <si>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</si>
  <si>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</si>
  <si>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</si>
  <si>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</si>
  <si>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</si>
  <si>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</si>
  <si>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</si>
  <si>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</si>
  <si>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</si>
  <si>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</si>
  <si>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</si>
  <si>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</si>
  <si>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</si>
  <si>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</si>
  <si>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</si>
  <si>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</si>
  <si>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</si>
  <si>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</si>
  <si>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</si>
  <si>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</si>
  <si>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</si>
  <si>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</si>
  <si>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</si>
  <si>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</si>
  <si>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</si>
  <si>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</si>
  <si>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</si>
  <si>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</si>
  <si>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</si>
  <si>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</si>
  <si>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</si>
  <si>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</si>
  <si>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</si>
  <si>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</si>
  <si>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</si>
  <si>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</si>
  <si>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</si>
  <si>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</si>
  <si>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</si>
  <si>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</si>
  <si>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</si>
  <si>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</si>
  <si>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</si>
  <si>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</si>
  <si>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</si>
  <si>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</si>
  <si>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</si>
  <si>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</si>
  <si>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</si>
  <si>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</si>
  <si>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</si>
  <si>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</si>
  <si>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</si>
  <si>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</si>
  <si>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</si>
  <si>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</si>
  <si>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</si>
  <si>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</si>
  <si>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</si>
  <si>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</si>
  <si>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</si>
  <si>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</si>
  <si>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</si>
  <si>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</si>
  <si>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</si>
  <si>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</si>
  <si>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</si>
  <si>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</si>
  <si>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</si>
  <si>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</si>
  <si>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</si>
  <si>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</si>
  <si>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</si>
  <si>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</si>
  <si>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</si>
  <si>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</si>
  <si>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</si>
  <si>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</si>
  <si>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</si>
  <si>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</si>
  <si>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</si>
  <si>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</si>
  <si>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</si>
  <si>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</si>
  <si>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</si>
  <si>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</si>
  <si>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</si>
  <si>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</si>
  <si>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</si>
  <si>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</si>
  <si>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</si>
  <si>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</si>
  <si>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</si>
  <si>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</si>
  <si>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</si>
  <si>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</si>
  <si>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</si>
  <si>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</si>
  <si>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</si>
  <si>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</si>
  <si>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</si>
  <si>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</si>
  <si>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</si>
  <si>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</si>
  <si>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</si>
  <si>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</si>
  <si>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</si>
  <si>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</si>
  <si>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</si>
  <si>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</si>
  <si>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</si>
  <si>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</si>
  <si>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</si>
  <si>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</si>
  <si>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</si>
  <si>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</si>
  <si>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</si>
  <si>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</si>
  <si>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</si>
  <si>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</si>
  <si>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</si>
  <si>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</si>
  <si>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</si>
  <si>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</si>
  <si>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</si>
  <si>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</si>
  <si>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</si>
  <si>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</si>
  <si>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</si>
  <si>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</si>
  <si>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</si>
  <si>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</si>
  <si>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</si>
  <si>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</si>
  <si>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</si>
  <si>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</si>
  <si>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</si>
  <si>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</si>
  <si>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</si>
  <si>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</si>
  <si>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</si>
  <si>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</si>
  <si>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</si>
  <si>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</si>
  <si>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</si>
  <si>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</si>
  <si>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</si>
  <si>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</si>
  <si>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</si>
  <si>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</si>
  <si>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</si>
  <si>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</si>
  <si>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</si>
  <si>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</si>
  <si>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</si>
  <si>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</si>
  <si>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</si>
  <si>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</si>
  <si>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</si>
  <si>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</si>
  <si>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</si>
  <si>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</si>
  <si>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</si>
  <si>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</si>
  <si>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</si>
  <si>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</si>
  <si>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</si>
  <si>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</si>
  <si>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</si>
  <si>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</si>
  <si>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</si>
  <si>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</si>
  <si>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</si>
  <si>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</si>
  <si>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</si>
  <si>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</si>
  <si>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</si>
  <si>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</si>
  <si>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</si>
  <si>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</si>
  <si>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</si>
  <si>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</si>
  <si>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</si>
  <si>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</si>
  <si>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</si>
  <si>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</si>
  <si>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</si>
  <si>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</si>
  <si>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</si>
  <si>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</si>
  <si>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</si>
  <si>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</si>
  <si>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</si>
  <si>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</si>
  <si>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</si>
  <si>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</si>
  <si>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</si>
  <si>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</si>
  <si>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</si>
  <si>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</si>
  <si>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</si>
  <si>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</si>
  <si>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</si>
  <si>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</si>
  <si>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</si>
  <si>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</si>
  <si>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</si>
  <si>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</si>
  <si>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</si>
  <si>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</si>
  <si>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</si>
  <si>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</si>
  <si>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</si>
  <si>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</si>
  <si>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</si>
  <si>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</si>
  <si>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</si>
  <si>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</si>
  <si>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</si>
  <si>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</si>
  <si>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</si>
  <si>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</si>
  <si>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</si>
  <si>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</si>
  <si>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</si>
  <si>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</si>
  <si>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</si>
  <si>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</si>
  <si>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</si>
  <si>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</si>
  <si>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</si>
  <si>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</si>
  <si>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</si>
  <si>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</si>
  <si>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</si>
  <si>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</si>
  <si>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</si>
  <si>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</si>
  <si>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</si>
  <si>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</si>
  <si>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</si>
  <si>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</si>
  <si>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</si>
  <si>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</si>
  <si>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</si>
  <si>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</si>
  <si>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</si>
  <si>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</si>
  <si>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</si>
  <si>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</si>
  <si>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</si>
  <si>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</si>
  <si>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</si>
  <si>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</si>
  <si>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</si>
  <si>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</si>
  <si>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</si>
  <si>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</si>
  <si>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</si>
  <si>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</si>
  <si>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</si>
  <si>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</si>
  <si>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</si>
  <si>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</si>
  <si>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</si>
  <si>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</si>
  <si>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</si>
  <si>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</si>
  <si>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</si>
  <si>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</si>
  <si>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</si>
  <si>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</si>
  <si>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</si>
  <si>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</si>
  <si>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</si>
  <si>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</si>
  <si>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</si>
  <si>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</si>
  <si>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</si>
  <si>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</si>
  <si>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</si>
  <si>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</si>
  <si>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</si>
  <si>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</si>
  <si>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</si>
  <si>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</si>
  <si>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</si>
  <si>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</si>
  <si>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</si>
  <si>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</si>
  <si>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</si>
  <si>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</si>
  <si>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</si>
  <si>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</si>
  <si>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</si>
  <si>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</si>
  <si>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</si>
  <si>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</si>
  <si>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</si>
  <si>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</si>
  <si>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</si>
  <si>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</si>
  <si>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</si>
  <si>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</si>
  <si>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</si>
  <si>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</si>
  <si>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</si>
  <si>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</si>
  <si>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</si>
  <si>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</si>
  <si>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</si>
  <si>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</si>
  <si>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</si>
  <si>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</si>
  <si>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</si>
  <si>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</si>
  <si>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</si>
  <si>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</si>
  <si>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</si>
  <si>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</si>
  <si>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</si>
  <si>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</si>
  <si>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</si>
  <si>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</si>
  <si>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</si>
  <si>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</si>
  <si>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</si>
  <si>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</si>
  <si>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</si>
  <si>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</si>
  <si>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</si>
  <si>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</si>
  <si>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</si>
  <si>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</si>
  <si>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</si>
  <si>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</si>
  <si>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</si>
  <si>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</si>
  <si>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</si>
  <si>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</si>
  <si>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</si>
  <si>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</si>
  <si>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</si>
  <si>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</si>
  <si>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</si>
  <si>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</si>
  <si>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</si>
  <si>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</si>
  <si>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</si>
  <si>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</si>
  <si>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</si>
  <si>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</si>
  <si>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</si>
  <si>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</si>
  <si>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</si>
  <si>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</si>
  <si>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</si>
  <si>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</si>
  <si>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</si>
  <si>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</si>
  <si>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</si>
  <si>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</si>
  <si>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</si>
  <si>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</si>
  <si>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</si>
  <si>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</si>
  <si>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</si>
  <si>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</si>
  <si>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</si>
  <si>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</si>
  <si>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</si>
  <si>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</si>
  <si>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</si>
  <si>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</si>
  <si>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</si>
  <si>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</si>
  <si>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</si>
  <si>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</si>
  <si>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</si>
  <si>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</si>
  <si>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</si>
  <si>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</si>
  <si>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</si>
  <si>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</si>
  <si>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</si>
  <si>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</si>
  <si>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</si>
  <si>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</si>
  <si>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</si>
  <si>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</si>
  <si>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</si>
  <si>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</si>
  <si>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</si>
  <si>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</si>
  <si>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</si>
  <si>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</si>
  <si>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</si>
  <si>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</si>
  <si>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</si>
  <si>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</si>
  <si>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</si>
  <si>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</si>
  <si>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</si>
  <si>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</si>
  <si>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</si>
  <si>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</si>
  <si>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</si>
  <si>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</si>
  <si>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</si>
  <si>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</si>
  <si>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</si>
  <si>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</si>
  <si>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</si>
  <si>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</si>
  <si>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</si>
  <si>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</si>
  <si>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</si>
  <si>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</si>
  <si>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</si>
  <si>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</si>
  <si>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</si>
  <si>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</si>
  <si>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</si>
  <si>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</si>
  <si>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</si>
  <si>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</si>
  <si>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</si>
  <si>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</si>
  <si>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</si>
  <si>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</si>
  <si>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</si>
  <si>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</si>
  <si>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</si>
  <si>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</si>
  <si>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</si>
  <si>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</si>
  <si>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</si>
  <si>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</si>
  <si>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</si>
  <si>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</si>
  <si>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</si>
  <si>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</si>
  <si>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</si>
  <si>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</si>
  <si>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</si>
  <si>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</si>
  <si>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</si>
  <si>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</si>
  <si>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</si>
  <si>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</si>
  <si>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</si>
  <si>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</si>
  <si>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</si>
  <si>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</si>
  <si>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</si>
  <si>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</si>
  <si>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</si>
  <si>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</si>
  <si>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</si>
  <si>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</si>
  <si>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</si>
  <si>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</si>
  <si>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</si>
  <si>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</si>
  <si>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</si>
  <si>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</si>
  <si>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</si>
  <si>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</si>
  <si>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</si>
  <si>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</si>
  <si>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</si>
  <si>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</si>
  <si>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</si>
  <si>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</si>
  <si>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</si>
  <si>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</si>
  <si>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</si>
  <si>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</si>
  <si>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</si>
  <si>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</si>
  <si>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</si>
  <si>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</si>
  <si>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</si>
  <si>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</si>
  <si>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</si>
  <si>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</si>
  <si>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</si>
  <si>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</si>
  <si>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</si>
  <si>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</si>
  <si>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</si>
  <si>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</si>
  <si>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</si>
  <si>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</si>
  <si>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</si>
  <si>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</si>
  <si>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</si>
  <si>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</si>
  <si>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</si>
  <si>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</si>
  <si>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</si>
  <si>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</si>
  <si>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</si>
  <si>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</si>
  <si>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</si>
  <si>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</si>
  <si>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</si>
  <si>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</si>
  <si>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</si>
  <si>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</si>
  <si>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</si>
  <si>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</si>
  <si>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</si>
  <si>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</si>
  <si>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</si>
  <si>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</si>
  <si>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</si>
  <si>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</si>
  <si>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</si>
  <si>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</si>
  <si>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</si>
  <si>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</si>
  <si>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</si>
  <si>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</si>
  <si>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</si>
  <si>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</si>
  <si>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</si>
  <si>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</si>
  <si>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</si>
  <si>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</si>
  <si>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</si>
  <si>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</si>
  <si>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</si>
  <si>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</si>
  <si>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</si>
  <si>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</si>
  <si>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</si>
  <si>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</si>
  <si>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</si>
  <si>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</si>
  <si>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</si>
  <si>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</si>
  <si>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</si>
  <si>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</si>
  <si>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</si>
  <si>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</si>
  <si>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</si>
  <si>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</si>
  <si>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</si>
  <si>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</si>
  <si>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</si>
  <si>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</si>
  <si>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</si>
  <si>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</si>
  <si>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</si>
  <si>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</si>
  <si>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</si>
  <si>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</si>
  <si>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</si>
  <si>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</si>
  <si>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</si>
  <si>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</si>
  <si>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</si>
  <si>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</si>
  <si>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</si>
  <si>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</si>
  <si>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</si>
  <si>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</si>
  <si>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</si>
  <si>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</si>
  <si>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</si>
  <si>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</si>
  <si>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</si>
  <si>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</si>
  <si>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</si>
  <si>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</si>
  <si>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</si>
  <si>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</si>
  <si>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</si>
  <si>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</si>
  <si>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</si>
  <si>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</si>
  <si>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</si>
  <si>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</si>
  <si>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</si>
  <si>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</si>
  <si>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</si>
  <si>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</si>
  <si>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</si>
  <si>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</si>
  <si>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</si>
  <si>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</si>
  <si>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</si>
  <si>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</si>
  <si>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</si>
  <si>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</si>
  <si>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</si>
  <si>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</si>
  <si>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</si>
  <si>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</si>
  <si>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</si>
  <si>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</si>
  <si>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</si>
  <si>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</si>
  <si>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</si>
  <si>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</si>
  <si>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</si>
  <si>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</si>
  <si>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</si>
  <si>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</si>
  <si>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</si>
  <si>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</si>
  <si>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</si>
  <si>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</si>
  <si>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</si>
  <si>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</si>
  <si>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</si>
  <si>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</si>
  <si>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</si>
  <si>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</si>
  <si>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</si>
  <si>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</si>
  <si>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</si>
  <si>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</si>
  <si>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</si>
  <si>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</si>
  <si>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</si>
  <si>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</si>
  <si>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</si>
  <si>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</si>
  <si>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</si>
  <si>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</si>
  <si>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</si>
  <si>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</si>
  <si>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</si>
  <si>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</si>
  <si>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</si>
  <si>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</si>
  <si>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</si>
  <si>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</si>
  <si>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</si>
  <si>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</si>
  <si>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</si>
  <si>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</si>
  <si>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</si>
  <si>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</si>
  <si>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</si>
  <si>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</si>
  <si>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</si>
  <si>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</si>
  <si>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</si>
  <si>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</si>
  <si>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</si>
  <si>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</si>
  <si>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</si>
  <si>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</si>
  <si>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</si>
  <si>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</si>
  <si>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</si>
  <si>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</si>
  <si>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</si>
  <si>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</si>
  <si>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</si>
  <si>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</si>
  <si>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</si>
  <si>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</si>
  <si>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</si>
  <si>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</si>
  <si>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</si>
  <si>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</si>
  <si>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</si>
  <si>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</si>
  <si>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</si>
  <si>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</si>
  <si>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</si>
  <si>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</si>
  <si>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</si>
  <si>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</si>
  <si>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</si>
  <si>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</si>
  <si>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</si>
  <si>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</si>
  <si>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</si>
  <si>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</si>
  <si>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</si>
  <si>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</si>
  <si>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</si>
  <si>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</si>
  <si>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</si>
  <si>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</si>
  <si>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</si>
  <si>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</si>
  <si>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</si>
  <si>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</si>
  <si>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</si>
  <si>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</si>
  <si>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</si>
  <si>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</si>
  <si>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</si>
  <si>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</si>
  <si>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</si>
  <si>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</si>
  <si>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</si>
  <si>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</si>
  <si>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</si>
  <si>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</si>
  <si>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</si>
  <si>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</si>
  <si>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</si>
  <si>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</si>
  <si>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</si>
  <si>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</si>
  <si>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</si>
  <si>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</si>
  <si>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</si>
  <si>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</si>
  <si>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</si>
  <si>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</si>
  <si>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</si>
  <si>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</si>
  <si>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</si>
  <si>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</si>
  <si>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</si>
  <si>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</si>
  <si>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</si>
  <si>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</si>
  <si>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</si>
  <si>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</si>
  <si>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</si>
  <si>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</si>
  <si>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</si>
  <si>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</si>
  <si>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</si>
  <si>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</si>
  <si>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</si>
  <si>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</si>
  <si>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</si>
  <si>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</si>
  <si>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</si>
  <si>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</si>
  <si>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</si>
  <si>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</si>
  <si>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</si>
  <si>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</si>
  <si>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</si>
  <si>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</si>
  <si>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</si>
  <si>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</si>
  <si>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</si>
  <si>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</si>
  <si>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</si>
  <si>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</si>
  <si>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</si>
  <si>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</si>
  <si>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</si>
  <si>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</si>
  <si>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</si>
  <si>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</si>
  <si>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</si>
  <si>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</si>
  <si>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</si>
  <si>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</si>
  <si>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</si>
  <si>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</si>
  <si>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</si>
  <si>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</si>
  <si>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</si>
  <si>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</si>
  <si>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</si>
  <si>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</si>
  <si>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</si>
  <si>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</si>
  <si>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</si>
  <si>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</si>
  <si>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</si>
  <si>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</si>
  <si>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</si>
  <si>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</si>
  <si>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</si>
  <si>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</si>
  <si>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</si>
  <si>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</si>
  <si>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</si>
  <si>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</si>
  <si>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</si>
  <si>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</si>
  <si>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</si>
  <si>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</si>
  <si>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</si>
  <si>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</si>
  <si>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</si>
  <si>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</si>
  <si>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</si>
  <si>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</si>
  <si>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</si>
  <si>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</si>
  <si>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</si>
  <si>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</si>
  <si>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</si>
  <si>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</si>
  <si>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</si>
  <si>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</si>
  <si>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</si>
  <si>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</si>
  <si>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</si>
  <si>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</si>
  <si>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</si>
  <si>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</si>
  <si>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</si>
  <si>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</si>
  <si>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</si>
  <si>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</si>
  <si>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</si>
  <si>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</si>
  <si>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</si>
  <si>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</si>
  <si>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</si>
  <si>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</si>
  <si>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</si>
  <si>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</si>
  <si>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</si>
  <si>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</si>
  <si>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</si>
  <si>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</si>
  <si>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</si>
  <si>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</si>
  <si>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</si>
  <si>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</si>
  <si>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</si>
  <si>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</si>
  <si>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</si>
  <si>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</si>
  <si>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</si>
  <si>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</si>
  <si>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</si>
  <si>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</si>
  <si>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</si>
  <si>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</si>
  <si>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</si>
  <si>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</si>
  <si>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</si>
  <si>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</si>
  <si>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</si>
  <si>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</si>
  <si>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</si>
  <si>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</si>
  <si>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</si>
  <si>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</si>
  <si>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</si>
  <si>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</si>
  <si>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</si>
  <si>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</si>
  <si>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</si>
  <si>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</si>
  <si>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</si>
  <si>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</si>
  <si>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</si>
  <si>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</si>
  <si>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</si>
  <si>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</si>
  <si>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</si>
  <si>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</si>
  <si>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</si>
  <si>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</si>
  <si>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</si>
  <si>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</si>
  <si>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</si>
  <si>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</si>
  <si>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</si>
  <si>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</si>
  <si>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</si>
  <si>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</si>
  <si>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</si>
  <si>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</si>
  <si>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</si>
  <si>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</si>
  <si>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</si>
  <si>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</si>
  <si>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</si>
  <si>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</si>
  <si>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</si>
  <si>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</si>
  <si>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</si>
  <si>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</si>
  <si>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</si>
  <si>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</si>
  <si>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</si>
  <si>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</si>
  <si>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</si>
  <si>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</si>
  <si>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</si>
  <si>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</si>
  <si>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</si>
  <si>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</si>
  <si>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</si>
  <si>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</si>
  <si>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</si>
  <si>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</si>
  <si>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</si>
  <si>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</si>
  <si>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</si>
  <si>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</si>
  <si>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</si>
  <si>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</si>
  <si>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</si>
  <si>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</si>
  <si>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</si>
  <si>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</si>
  <si>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</si>
  <si>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</si>
  <si>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</si>
  <si>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</si>
  <si>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</si>
  <si>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</si>
  <si>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</si>
  <si>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</si>
  <si>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</si>
  <si>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</si>
  <si>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</si>
  <si>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</si>
  <si>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</si>
  <si>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</si>
  <si>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</si>
  <si>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</si>
  <si>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</si>
  <si>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</si>
  <si>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</si>
  <si>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</si>
  <si>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</si>
  <si>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</si>
  <si>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</si>
  <si>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</si>
  <si>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</si>
  <si>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</si>
  <si>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</si>
  <si>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</si>
  <si>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</si>
  <si>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</si>
  <si>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</si>
  <si>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</si>
  <si>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</si>
  <si>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</si>
  <si>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</si>
  <si>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</si>
  <si>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</si>
  <si>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</si>
  <si>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</si>
  <si>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</si>
  <si>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</si>
  <si>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</si>
  <si>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</si>
  <si>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</si>
  <si>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</si>
  <si>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</si>
  <si>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</si>
  <si>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</si>
  <si>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</si>
  <si>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</si>
  <si>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</si>
  <si>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</si>
  <si>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</si>
  <si>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</si>
  <si>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</si>
  <si>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</si>
  <si>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</si>
  <si>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</si>
  <si>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</si>
  <si>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</si>
  <si>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</si>
  <si>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</si>
  <si>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</si>
  <si>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</si>
  <si>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</si>
  <si>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</si>
  <si>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</si>
  <si>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</si>
  <si>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</si>
  <si>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</si>
  <si>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</si>
  <si>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</si>
  <si>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</si>
  <si>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</si>
  <si>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</si>
  <si>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</si>
  <si>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</si>
  <si>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</si>
  <si>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</si>
  <si>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</si>
  <si>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</si>
  <si>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</si>
  <si>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</si>
  <si>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</si>
  <si>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</si>
  <si>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</si>
  <si>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</si>
  <si>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</si>
  <si>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</si>
  <si>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</si>
  <si>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</si>
  <si>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</si>
  <si>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</si>
  <si>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</si>
  <si>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</si>
  <si>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</si>
  <si>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</si>
  <si>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</si>
  <si>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</si>
  <si>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</si>
  <si>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</si>
  <si>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</si>
  <si>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</si>
  <si>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</si>
  <si>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</si>
  <si>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</si>
  <si>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</si>
  <si>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</si>
  <si>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</si>
  <si>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</si>
  <si>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</si>
  <si>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</si>
  <si>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</si>
  <si>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</si>
  <si>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</si>
  <si>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</si>
  <si>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</si>
  <si>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</si>
  <si>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</si>
  <si>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</si>
  <si>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</si>
  <si>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</si>
  <si>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</si>
  <si>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</si>
  <si>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</si>
  <si>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</si>
  <si>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</si>
  <si>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</si>
  <si>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</si>
  <si>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</si>
  <si>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</si>
  <si>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</si>
  <si>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</si>
  <si>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</si>
  <si>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</si>
  <si>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</si>
  <si>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</si>
  <si>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</si>
  <si>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</si>
  <si>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</si>
  <si>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</si>
  <si>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</si>
  <si>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</si>
  <si>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</si>
  <si>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</si>
  <si>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</si>
  <si>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</si>
  <si>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</si>
  <si>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</si>
  <si>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</si>
  <si>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</si>
  <si>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</si>
  <si>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</si>
  <si>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</si>
  <si>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</si>
  <si>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</si>
  <si>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</si>
  <si>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</si>
  <si>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</si>
  <si>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</si>
  <si>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</si>
  <si>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</si>
  <si>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</si>
  <si>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</si>
  <si>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</si>
  <si>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</si>
  <si>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</si>
  <si>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</si>
  <si>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</si>
  <si>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</si>
  <si>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</si>
  <si>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</si>
  <si>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</si>
  <si>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</si>
  <si>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</si>
  <si>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</si>
  <si>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</si>
  <si>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</si>
  <si>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</si>
  <si>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</si>
  <si>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</si>
  <si>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</si>
  <si>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</si>
  <si>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</si>
  <si>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</si>
  <si>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</si>
  <si>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</si>
  <si>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</si>
  <si>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</si>
  <si>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</si>
  <si>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</si>
  <si>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</si>
  <si>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</si>
  <si>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</si>
  <si>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</si>
  <si>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</si>
  <si>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</si>
  <si>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</si>
  <si>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</si>
  <si>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</si>
  <si>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</si>
  <si>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</si>
  <si>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</si>
  <si>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</si>
  <si>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</si>
  <si>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</si>
  <si>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</si>
  <si>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</si>
  <si>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</si>
  <si>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</si>
  <si>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</si>
  <si>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</si>
  <si>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</si>
  <si>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</si>
  <si>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</si>
  <si>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</si>
  <si>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</si>
  <si>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</si>
  <si>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</si>
  <si>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</si>
  <si>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</si>
  <si>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</si>
  <si>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</si>
  <si>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</si>
  <si>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</si>
  <si>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</si>
  <si>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</si>
  <si>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</si>
  <si>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</si>
  <si>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</si>
  <si>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</si>
  <si>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</si>
  <si>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</si>
  <si>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</si>
  <si>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</si>
  <si>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</si>
  <si>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</si>
  <si>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</si>
  <si>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</si>
  <si>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</si>
  <si>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</si>
  <si>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</si>
  <si>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</si>
  <si>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</si>
  <si>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</si>
  <si>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</si>
  <si>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</si>
  <si>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</si>
  <si>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</si>
  <si>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</si>
  <si>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</si>
  <si>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</si>
  <si>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</si>
  <si>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</si>
  <si>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</si>
  <si>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</si>
  <si>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</si>
  <si>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</si>
  <si>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</si>
  <si>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</si>
  <si>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</si>
  <si>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</si>
  <si>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</si>
  <si>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</si>
  <si>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</si>
  <si>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</si>
  <si>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</si>
  <si>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</si>
  <si>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</si>
  <si>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</si>
  <si>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</si>
  <si>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</si>
  <si>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</si>
  <si>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</si>
  <si>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</si>
  <si>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</si>
  <si>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</si>
  <si>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</si>
  <si>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</si>
  <si>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</si>
  <si>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</si>
  <si>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</si>
  <si>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</si>
  <si>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</si>
  <si>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</si>
  <si>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</si>
  <si>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</si>
  <si>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</si>
  <si>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</si>
  <si>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</si>
  <si>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</si>
  <si>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</si>
  <si>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</si>
  <si>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</si>
  <si>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</si>
  <si>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</si>
  <si>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</si>
  <si>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</si>
  <si>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</si>
  <si>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</si>
  <si>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</si>
  <si>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</si>
  <si>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</si>
  <si>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</si>
  <si>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</si>
  <si>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</si>
  <si>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</si>
  <si>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</si>
  <si>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</si>
  <si>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</si>
  <si>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</si>
  <si>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</si>
  <si>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</si>
  <si>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</si>
  <si>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</si>
  <si>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</si>
  <si>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</si>
  <si>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</si>
  <si>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</si>
  <si>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</si>
  <si>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</si>
  <si>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</si>
  <si>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</si>
  <si>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</si>
  <si>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</si>
  <si>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</si>
  <si>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</si>
  <si>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</si>
  <si>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</si>
  <si>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</si>
  <si>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</si>
  <si>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</si>
  <si>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</si>
  <si>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</si>
  <si>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</si>
  <si>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</si>
  <si>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</si>
  <si>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</si>
  <si>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</si>
  <si>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</si>
  <si>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</si>
  <si>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</si>
  <si>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</si>
  <si>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</si>
  <si>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</si>
  <si>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</si>
  <si>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</si>
  <si>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</si>
  <si>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</si>
  <si>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</si>
  <si>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</si>
  <si>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</si>
  <si>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</si>
  <si>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</si>
  <si>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</si>
  <si>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</si>
  <si>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</si>
  <si>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</si>
  <si>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</si>
  <si>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</si>
  <si>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</si>
  <si>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</si>
  <si>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</si>
  <si>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</si>
  <si>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</si>
  <si>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</si>
  <si>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</si>
  <si>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</si>
  <si>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</si>
  <si>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</si>
  <si>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</si>
  <si>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</si>
  <si>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</si>
  <si>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</si>
  <si>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</si>
  <si>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</si>
  <si>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</si>
  <si>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</si>
  <si>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</si>
  <si>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</si>
  <si>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</si>
  <si>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</si>
  <si>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</si>
  <si>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</si>
  <si>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</si>
  <si>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</si>
  <si>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</si>
  <si>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</si>
  <si>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</si>
  <si>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</si>
  <si>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</si>
  <si>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</si>
  <si>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</si>
  <si>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</si>
  <si>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</si>
  <si>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</si>
  <si>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</si>
  <si>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</si>
  <si>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</si>
  <si>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</si>
  <si>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</si>
  <si>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</si>
  <si>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</si>
  <si>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</si>
  <si>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</si>
  <si>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</si>
  <si>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</si>
  <si>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</si>
  <si>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</si>
  <si>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</si>
  <si>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</si>
  <si>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</si>
  <si>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</si>
  <si>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</si>
  <si>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</si>
  <si>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</si>
  <si>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</si>
  <si>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</si>
  <si>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</si>
  <si>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</si>
  <si>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</si>
  <si>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</si>
  <si>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</si>
  <si>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</si>
  <si>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</si>
  <si>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</si>
  <si>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</si>
  <si>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</si>
  <si>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</si>
  <si>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</si>
  <si>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</si>
  <si>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</si>
  <si>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</si>
  <si>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</si>
  <si>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</si>
  <si>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</si>
  <si>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</si>
  <si>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</si>
  <si>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</si>
  <si>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</si>
  <si>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</si>
  <si>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</si>
  <si>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</si>
  <si>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</si>
  <si>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</si>
  <si>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</si>
  <si>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</si>
  <si>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</si>
  <si>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</si>
  <si>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</si>
  <si>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</si>
  <si>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</si>
  <si>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</si>
  <si>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</si>
  <si>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</si>
  <si>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</si>
  <si>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</si>
  <si>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</si>
  <si>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</si>
  <si>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</si>
  <si>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</si>
  <si>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</si>
  <si>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</si>
  <si>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</si>
  <si>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</si>
  <si>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</si>
  <si>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</si>
  <si>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</si>
  <si>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</si>
  <si>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</si>
  <si>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</si>
  <si>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</si>
  <si>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</si>
  <si>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</si>
  <si>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</si>
  <si>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</si>
  <si>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</si>
  <si>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</si>
  <si>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</si>
  <si>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</si>
  <si>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</si>
  <si>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</si>
  <si>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</si>
  <si>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</si>
  <si>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</si>
  <si>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</si>
  <si>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</si>
  <si>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</si>
  <si>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</si>
  <si>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</si>
  <si>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</si>
  <si>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</si>
  <si>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</si>
  <si>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</si>
  <si>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</si>
  <si>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</si>
  <si>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</si>
  <si>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</si>
  <si>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</si>
  <si>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</si>
  <si>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</si>
  <si>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</si>
  <si>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</si>
  <si>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</si>
  <si>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</si>
  <si>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</si>
  <si>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</si>
  <si>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</si>
  <si>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</si>
  <si>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</si>
  <si>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</si>
  <si>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</si>
  <si>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</si>
  <si>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</si>
  <si>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</si>
  <si>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</si>
  <si>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</si>
  <si>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</si>
  <si>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</si>
  <si>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</si>
  <si>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</si>
  <si>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</si>
  <si>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</si>
  <si>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</si>
  <si>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</si>
  <si>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</si>
  <si>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</si>
  <si>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</si>
  <si>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</si>
  <si>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</si>
  <si>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</si>
  <si>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</si>
  <si>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</si>
  <si>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</si>
  <si>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</si>
  <si>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</si>
  <si>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</si>
  <si>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</si>
  <si>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</si>
  <si>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</si>
  <si>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</si>
  <si>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</si>
  <si>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</si>
  <si>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</si>
  <si>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</si>
  <si>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</si>
  <si>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</si>
  <si>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</si>
  <si>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</si>
  <si>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</si>
  <si>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</si>
  <si>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</si>
  <si>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</si>
  <si>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</si>
  <si>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</si>
  <si>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</si>
  <si>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</si>
  <si>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</si>
  <si>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</si>
  <si>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</si>
  <si>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</si>
  <si>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</si>
  <si>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</si>
  <si>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</si>
  <si>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</si>
  <si>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</si>
  <si>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</si>
  <si>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</si>
  <si>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</si>
  <si>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</si>
  <si>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</si>
  <si>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</si>
  <si>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</si>
  <si>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</si>
  <si>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</si>
  <si>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</si>
  <si>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</si>
  <si>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</si>
  <si>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</si>
  <si>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</si>
  <si>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</si>
  <si>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</si>
  <si>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</si>
  <si>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</si>
  <si>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</si>
  <si>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</si>
  <si>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</si>
  <si>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</si>
  <si>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</si>
  <si>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</si>
  <si>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</si>
  <si>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</si>
  <si>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</si>
  <si>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</si>
  <si>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</si>
  <si>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</si>
  <si>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</si>
  <si>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</si>
  <si>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</si>
  <si>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</si>
  <si>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</si>
  <si>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</si>
  <si>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</si>
  <si>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</si>
  <si>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</si>
  <si>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</si>
  <si>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</si>
  <si>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</si>
  <si>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</si>
  <si>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</si>
  <si>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</si>
  <si>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</si>
  <si>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</si>
  <si>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</si>
  <si>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</si>
  <si>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</si>
  <si>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</si>
  <si>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</si>
  <si>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</si>
  <si>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</si>
  <si>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</si>
  <si>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</si>
  <si>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</si>
  <si>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</si>
  <si>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</si>
  <si>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</si>
  <si>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</si>
  <si>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</si>
  <si>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</si>
  <si>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</si>
  <si>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</si>
  <si>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</si>
  <si>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</si>
  <si>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</si>
  <si>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</si>
  <si>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</si>
  <si>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</si>
  <si>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</si>
  <si>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</si>
  <si>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</si>
  <si>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</si>
  <si>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</si>
  <si>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</si>
  <si>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</si>
  <si>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</si>
  <si>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</si>
  <si>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</si>
  <si>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</si>
  <si>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</si>
  <si>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</si>
  <si>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</si>
  <si>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</si>
  <si>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</si>
  <si>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</si>
  <si>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</si>
  <si>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</si>
  <si>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</si>
  <si>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</si>
  <si>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</si>
  <si>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</si>
  <si>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</si>
  <si>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</si>
  <si>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</si>
  <si>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</si>
  <si>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</si>
  <si>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</si>
  <si>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</si>
  <si>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</si>
  <si>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</si>
  <si>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</si>
  <si>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</si>
  <si>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</si>
  <si>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</si>
  <si>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</si>
  <si>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</si>
  <si>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</si>
  <si>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</si>
  <si>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</si>
  <si>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</si>
  <si>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</si>
  <si>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</si>
  <si>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</si>
  <si>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</si>
  <si>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</si>
  <si>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</si>
  <si>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</si>
  <si>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</si>
  <si>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</si>
  <si>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</si>
  <si>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</si>
  <si>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</si>
  <si>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</si>
  <si>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</si>
  <si>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</si>
  <si>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</si>
  <si>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</si>
  <si>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</si>
  <si>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</si>
  <si>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</si>
  <si>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</si>
  <si>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</si>
  <si>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</si>
  <si>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</si>
  <si>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</si>
  <si>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</si>
  <si>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</si>
  <si>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</si>
  <si>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</si>
  <si>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</si>
  <si>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</si>
  <si>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</si>
  <si>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</si>
  <si>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</si>
  <si>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</si>
  <si>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</si>
  <si>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</si>
  <si>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</si>
  <si>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</si>
  <si>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</si>
  <si>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</si>
  <si>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</si>
  <si>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</si>
  <si>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</si>
  <si>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</si>
  <si>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</si>
  <si>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</si>
  <si>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</si>
  <si>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</si>
  <si>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</si>
  <si>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</si>
  <si>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</si>
  <si>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</si>
  <si>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</si>
  <si>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</si>
  <si>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</si>
  <si>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</si>
  <si>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</si>
  <si>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</si>
  <si>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</si>
  <si>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</si>
  <si>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</si>
  <si>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</si>
  <si>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</si>
  <si>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</si>
  <si>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</si>
  <si>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</si>
  <si>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</si>
  <si>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</si>
  <si>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</si>
  <si>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</si>
  <si>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</si>
  <si>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</si>
  <si>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</si>
  <si>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</si>
  <si>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</si>
  <si>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</si>
  <si>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</si>
  <si>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</si>
  <si>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</si>
  <si>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</si>
  <si>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</si>
  <si>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</si>
  <si>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</si>
  <si>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</si>
  <si>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</si>
  <si>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</si>
  <si>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</si>
  <si>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</si>
  <si>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</si>
  <si>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</si>
  <si>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</si>
  <si>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</si>
  <si>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</si>
  <si>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</si>
  <si>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</si>
  <si>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</si>
  <si>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</si>
  <si>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</si>
  <si>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</si>
  <si>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</si>
  <si>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</si>
  <si>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</si>
  <si>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</si>
  <si>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</si>
  <si>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</si>
  <si>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</si>
  <si>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</si>
  <si>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</si>
  <si>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</si>
  <si>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</si>
  <si>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</si>
  <si>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</si>
  <si>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</si>
  <si>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</si>
  <si>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</si>
  <si>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</si>
  <si>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</si>
  <si>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</si>
  <si>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</si>
  <si>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</si>
  <si>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</si>
  <si>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</si>
  <si>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</si>
  <si>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</si>
  <si>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</si>
  <si>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</si>
  <si>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</si>
  <si>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</si>
  <si>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</si>
  <si>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</si>
  <si>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</si>
  <si>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</si>
  <si>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</si>
  <si>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</si>
  <si>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</si>
  <si>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</si>
  <si>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</si>
  <si>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</si>
  <si>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</si>
  <si>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</si>
  <si>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</si>
  <si>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</si>
  <si>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</si>
  <si>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</si>
  <si>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</si>
  <si>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</si>
  <si>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</si>
  <si>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</si>
  <si>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</si>
  <si>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</si>
  <si>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</si>
  <si>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</si>
  <si>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</si>
  <si>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</si>
  <si>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</si>
  <si>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</si>
  <si>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</si>
  <si>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</si>
  <si>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</si>
  <si>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</si>
  <si>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</si>
  <si>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</si>
  <si>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</si>
  <si>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</si>
  <si>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</si>
  <si>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</si>
  <si>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</si>
  <si>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</si>
  <si>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</si>
  <si>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</si>
  <si>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</si>
  <si>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</si>
  <si>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</si>
  <si>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</si>
  <si>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</si>
  <si>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</si>
  <si>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</si>
  <si>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</si>
  <si>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</si>
  <si>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</si>
  <si>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</si>
  <si>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</si>
  <si>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</si>
  <si>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</si>
  <si>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</si>
  <si>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</si>
  <si>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</si>
  <si>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</si>
  <si>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</si>
  <si>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</si>
  <si>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</si>
  <si>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</si>
  <si>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</si>
  <si>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</si>
  <si>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</si>
  <si>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</si>
  <si>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</si>
  <si>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</si>
  <si>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</si>
  <si>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</si>
  <si>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</si>
  <si>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</si>
  <si>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</si>
  <si>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</si>
  <si>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</si>
  <si>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</si>
  <si>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</si>
  <si>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</si>
  <si>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</si>
  <si>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</si>
  <si>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</si>
  <si>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</si>
  <si>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</si>
  <si>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</si>
  <si>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</si>
  <si>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</si>
  <si>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</si>
  <si>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</si>
  <si>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</si>
  <si>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</si>
  <si>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</si>
  <si>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</si>
  <si>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</si>
  <si>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</si>
  <si>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</si>
  <si>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</si>
  <si>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</si>
  <si>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</si>
  <si>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</si>
  <si>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</si>
  <si>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</si>
  <si>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</si>
  <si>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</si>
  <si>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</si>
  <si>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</si>
  <si>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</si>
  <si>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</si>
  <si>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</si>
  <si>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</si>
  <si>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</si>
  <si>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</si>
  <si>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</si>
  <si>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</si>
  <si>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</si>
  <si>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</si>
  <si>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</si>
  <si>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</si>
  <si>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</si>
  <si>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</si>
  <si>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</si>
  <si>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</si>
  <si>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</si>
  <si>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</si>
  <si>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</si>
  <si>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</si>
  <si>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</si>
  <si>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</si>
  <si>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</si>
  <si>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</si>
  <si>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</si>
  <si>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</si>
  <si>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</si>
  <si>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</si>
  <si>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</si>
  <si>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</si>
  <si>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</si>
  <si>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</si>
  <si>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</si>
  <si>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</si>
  <si>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</si>
  <si>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</si>
  <si>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</si>
  <si>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</si>
  <si>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</si>
  <si>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</si>
  <si>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</si>
  <si>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</si>
  <si>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</si>
  <si>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</si>
  <si>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</si>
  <si>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</si>
  <si>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</si>
  <si>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</si>
  <si>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</si>
  <si>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</si>
  <si>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</si>
  <si>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</si>
  <si>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</si>
  <si>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</si>
  <si>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</si>
  <si>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</si>
  <si>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</si>
  <si>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</si>
  <si>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</si>
  <si>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</si>
  <si>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</si>
  <si>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</si>
  <si>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</si>
  <si>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</si>
  <si>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</si>
  <si>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</si>
  <si>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</si>
  <si>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</si>
  <si>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</si>
  <si>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</si>
  <si>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</si>
  <si>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</si>
  <si>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</si>
  <si>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</si>
  <si>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</si>
  <si>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</si>
  <si>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</si>
  <si>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</si>
  <si>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</si>
  <si>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</si>
  <si>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</si>
  <si>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</si>
  <si>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</si>
  <si>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</si>
  <si>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</si>
  <si>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</si>
  <si>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</si>
  <si>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</si>
  <si>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</si>
  <si>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</si>
  <si>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</si>
  <si>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</si>
  <si>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</si>
  <si>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</si>
  <si>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</si>
  <si>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</si>
  <si>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</si>
  <si>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</si>
  <si>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</si>
  <si>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</si>
  <si>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</si>
  <si>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</si>
  <si>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</si>
  <si>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</si>
  <si>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</si>
  <si>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</si>
  <si>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</si>
  <si>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</si>
  <si>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</si>
  <si>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</si>
  <si>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</si>
  <si>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</si>
  <si>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</si>
  <si>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</si>
  <si>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</si>
  <si>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</si>
  <si>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</si>
  <si>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</si>
  <si>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</si>
  <si>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</si>
  <si>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</si>
  <si>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</si>
  <si>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</si>
  <si>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</si>
  <si>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</si>
  <si>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</si>
  <si>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</si>
  <si>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</si>
  <si>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</si>
  <si>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</si>
  <si>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</si>
  <si>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</si>
  <si>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</si>
  <si>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</si>
  <si>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</si>
  <si>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</si>
  <si>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</si>
  <si>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</si>
  <si>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</si>
  <si>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</si>
  <si>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</si>
  <si>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</si>
  <si>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</si>
  <si>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</si>
  <si>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</si>
  <si>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</si>
  <si>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</si>
  <si>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</si>
  <si>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</si>
  <si>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</si>
  <si>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</si>
  <si>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</si>
  <si>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</si>
  <si>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</si>
  <si>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</si>
  <si>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</si>
  <si>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</si>
  <si>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</si>
  <si>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</si>
  <si>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</si>
  <si>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</si>
  <si>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</si>
  <si>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</si>
  <si>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</si>
  <si>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</si>
  <si>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</si>
  <si>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</si>
  <si>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</si>
  <si>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</si>
  <si>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</si>
  <si>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</si>
  <si>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</si>
  <si>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</si>
  <si>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</si>
  <si>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</si>
  <si>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</si>
  <si>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</si>
  <si>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</si>
  <si>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</si>
  <si>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</si>
  <si>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</si>
  <si>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</si>
  <si>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</si>
  <si>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</si>
  <si>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</si>
  <si>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</si>
  <si>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</si>
  <si>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</si>
  <si>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</si>
  <si>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</si>
  <si>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</si>
  <si>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</si>
  <si>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</si>
  <si>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</si>
  <si>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</si>
  <si>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</si>
  <si>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</si>
  <si>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</si>
  <si>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</si>
  <si>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</si>
  <si>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</si>
  <si>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</si>
  <si>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</si>
  <si>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</si>
  <si>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</si>
  <si>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</si>
  <si>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</si>
  <si>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</si>
  <si>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</si>
  <si>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</si>
  <si>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</si>
  <si>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</si>
  <si>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</si>
  <si>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</si>
  <si>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</si>
  <si>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</si>
  <si>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</si>
  <si>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</si>
  <si>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</si>
  <si>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</si>
  <si>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</si>
  <si>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</si>
  <si>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</si>
  <si>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</si>
  <si>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</si>
  <si>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</si>
  <si>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</si>
  <si>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</si>
  <si>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</si>
  <si>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</si>
  <si>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</si>
  <si>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</si>
  <si>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</si>
  <si>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</si>
  <si>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</si>
  <si>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</si>
  <si>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</si>
  <si>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</si>
  <si>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</si>
  <si>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</si>
  <si>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</si>
  <si>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</si>
  <si>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</si>
  <si>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</si>
  <si>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</si>
  <si>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</si>
  <si>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</si>
  <si>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</si>
  <si>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</si>
  <si>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</si>
  <si>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</si>
  <si>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</si>
  <si>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</si>
  <si>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</si>
  <si>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</si>
  <si>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</si>
  <si>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</si>
  <si>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</si>
  <si>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</si>
  <si>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</si>
  <si>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</si>
  <si>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</si>
  <si>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</si>
  <si>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</si>
  <si>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</si>
  <si>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</si>
  <si>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</si>
  <si>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</si>
  <si>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</si>
  <si>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</si>
  <si>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</si>
  <si>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</si>
  <si>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</si>
  <si>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</si>
  <si>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</si>
  <si>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</si>
  <si>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</si>
  <si>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</si>
  <si>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</si>
  <si>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</si>
  <si>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</si>
  <si>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</si>
  <si>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</si>
  <si>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</si>
  <si>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</si>
  <si>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</si>
  <si>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</si>
  <si>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</si>
  <si>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</si>
  <si>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</si>
  <si>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</si>
  <si>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</si>
  <si>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</si>
  <si>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</si>
  <si>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</si>
  <si>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</si>
  <si>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</si>
  <si>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</si>
  <si>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</si>
  <si>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</si>
  <si>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</si>
  <si>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</si>
  <si>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</si>
  <si>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</si>
  <si>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</si>
  <si>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</si>
  <si>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</si>
  <si>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</si>
  <si>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</si>
  <si>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</si>
  <si>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</si>
  <si>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</si>
  <si>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</si>
  <si>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</si>
  <si>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</si>
  <si>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</si>
  <si>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</si>
  <si>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</si>
  <si>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</si>
  <si>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</si>
  <si>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</si>
  <si>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</si>
  <si>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</si>
  <si>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</si>
  <si>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</si>
  <si>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</si>
  <si>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</si>
  <si>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</si>
  <si>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</si>
  <si>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</si>
  <si>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</si>
  <si>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</si>
  <si>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</si>
  <si>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</si>
  <si>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</si>
  <si>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</si>
  <si>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</si>
  <si>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</si>
  <si>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</si>
  <si>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</si>
  <si>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</si>
  <si>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</si>
  <si>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</si>
  <si>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</si>
  <si>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</si>
  <si>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</si>
  <si>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</si>
  <si>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</si>
  <si>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</si>
  <si>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</si>
  <si>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</si>
  <si>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</si>
  <si>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</si>
  <si>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</si>
  <si>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</si>
  <si>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</si>
  <si>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</si>
  <si>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</si>
  <si>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</si>
  <si>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</si>
  <si>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</si>
  <si>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</si>
  <si>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</si>
  <si>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</si>
  <si>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</si>
  <si>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</si>
  <si>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</si>
  <si>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</si>
  <si>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</si>
  <si>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</si>
  <si>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</si>
  <si>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</si>
  <si>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</si>
  <si>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</si>
  <si>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</si>
  <si>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</si>
  <si>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</si>
  <si>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</si>
  <si>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</si>
  <si>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</si>
  <si>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</si>
  <si>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</si>
  <si>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</si>
  <si>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</si>
  <si>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</si>
  <si>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</si>
  <si>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</si>
  <si>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</si>
  <si>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</si>
  <si>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</si>
  <si>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</si>
  <si>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</si>
  <si>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</si>
  <si>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</si>
  <si>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</si>
  <si>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</si>
  <si>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</si>
  <si>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</si>
  <si>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</si>
  <si>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</si>
  <si>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</si>
  <si>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</si>
  <si>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</si>
  <si>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</si>
  <si>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</si>
  <si>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</si>
  <si>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</si>
  <si>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</si>
  <si>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</si>
  <si>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</si>
  <si>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</si>
  <si>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</si>
  <si>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</si>
  <si>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</si>
  <si>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</si>
  <si>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</si>
  <si>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</si>
  <si>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</si>
  <si>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</si>
  <si>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</si>
  <si>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</si>
  <si>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</si>
  <si>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</si>
  <si>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</si>
  <si>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</si>
  <si>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</si>
  <si>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</si>
  <si>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</si>
  <si>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</si>
  <si>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</si>
  <si>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</si>
  <si>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</si>
  <si>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</si>
  <si>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</si>
  <si>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</si>
  <si>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</si>
  <si>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</si>
  <si>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</si>
  <si>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</si>
  <si>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</si>
  <si>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</si>
  <si>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</si>
  <si>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</si>
  <si>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</si>
  <si>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</si>
  <si>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</si>
  <si>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</si>
  <si>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</si>
  <si>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</si>
  <si>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</si>
  <si>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</si>
  <si>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</si>
  <si>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</si>
  <si>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</si>
  <si>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</si>
  <si>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</si>
  <si>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</si>
  <si>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</si>
  <si>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</si>
  <si>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</si>
  <si>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</si>
  <si>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</si>
  <si>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</si>
  <si>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</si>
  <si>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</si>
  <si>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</si>
  <si>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</si>
  <si>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</si>
  <si>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</si>
  <si>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</si>
  <si>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</si>
  <si>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</si>
  <si>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</si>
  <si>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</si>
  <si>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</si>
  <si>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</si>
  <si>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</si>
  <si>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</si>
  <si>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</si>
  <si>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</si>
  <si>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</si>
  <si>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</si>
  <si>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</si>
  <si>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</si>
  <si>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</si>
  <si>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</si>
  <si>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</si>
  <si>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</si>
  <si>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</si>
  <si>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</si>
  <si>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</si>
  <si>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</si>
  <si>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</si>
  <si>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</si>
  <si>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</si>
  <si>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</si>
  <si>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</si>
  <si>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</si>
  <si>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</si>
  <si>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</si>
  <si>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</si>
  <si>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</si>
  <si>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</si>
  <si>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</si>
  <si>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</si>
  <si>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</si>
  <si>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</si>
  <si>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</si>
  <si>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</si>
  <si>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</si>
  <si>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</si>
  <si>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</si>
  <si>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</si>
  <si>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</si>
  <si>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</si>
  <si>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</si>
  <si>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</si>
  <si>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</si>
  <si>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</si>
  <si>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</si>
  <si>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</si>
  <si>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</si>
  <si>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</si>
  <si>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</si>
  <si>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</si>
  <si>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</si>
  <si>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</si>
  <si>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</si>
  <si>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</si>
  <si>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</si>
  <si>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</si>
  <si>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</si>
  <si>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</si>
  <si>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</si>
  <si>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</si>
  <si>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</si>
  <si>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</si>
  <si>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</si>
  <si>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</si>
  <si>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</si>
  <si>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</si>
  <si>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</si>
  <si>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</si>
  <si>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</si>
  <si>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</si>
  <si>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</si>
  <si>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</si>
  <si>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</si>
  <si>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</si>
  <si>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</si>
  <si>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</si>
  <si>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</si>
  <si>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</si>
  <si>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</si>
  <si>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</si>
  <si>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</si>
  <si>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</si>
  <si>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</si>
  <si>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</si>
  <si>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</si>
  <si>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</si>
  <si>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</si>
  <si>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</si>
  <si>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</si>
  <si>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</si>
  <si>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</si>
  <si>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</si>
  <si>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</si>
  <si>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</si>
  <si>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</si>
  <si>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</si>
  <si>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</si>
  <si>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</si>
  <si>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</si>
  <si>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</si>
  <si>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</si>
  <si>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</si>
  <si>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</si>
  <si>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</si>
  <si>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</si>
  <si>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</si>
  <si>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</si>
  <si>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</si>
  <si>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</si>
  <si>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</si>
  <si>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</si>
  <si>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</si>
  <si>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</si>
  <si>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</si>
  <si>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</si>
  <si>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</si>
  <si>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</si>
  <si>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</si>
  <si>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</si>
  <si>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</si>
  <si>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</si>
  <si>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</si>
  <si>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</si>
  <si>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</si>
  <si>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</si>
  <si>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</si>
  <si>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</si>
  <si>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</si>
  <si>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</si>
  <si>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</si>
  <si>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</si>
  <si>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</si>
  <si>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</si>
  <si>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</si>
  <si>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</si>
  <si>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</si>
  <si>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</si>
  <si>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</si>
  <si>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</si>
  <si>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</si>
  <si>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</si>
  <si>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</si>
  <si>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</si>
  <si>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</si>
  <si>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</si>
  <si>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</si>
  <si>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</si>
  <si>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</si>
  <si>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</si>
  <si>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</si>
  <si>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</si>
  <si>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</si>
  <si>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</si>
  <si>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</si>
  <si>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</si>
  <si>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</si>
  <si>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</si>
  <si>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</si>
  <si>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</si>
  <si>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</si>
  <si>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</si>
  <si>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</si>
  <si>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</si>
  <si>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</si>
  <si>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</si>
  <si>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</si>
  <si>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</si>
  <si>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</si>
  <si>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</si>
  <si>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</si>
  <si>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</si>
  <si>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</si>
  <si>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</si>
  <si>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</si>
  <si>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</si>
  <si>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</si>
  <si>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</si>
  <si>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</si>
  <si>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</si>
  <si>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</si>
  <si>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</si>
  <si>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</si>
  <si>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</si>
  <si>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</si>
  <si>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</si>
  <si>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</si>
  <si>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</si>
  <si>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</si>
  <si>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</si>
  <si>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</si>
  <si>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</si>
  <si>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</si>
  <si>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</si>
  <si>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</si>
  <si>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</si>
  <si>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</si>
  <si>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</si>
  <si>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</si>
  <si>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</si>
  <si>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</si>
  <si>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</si>
  <si>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</si>
  <si>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</si>
  <si>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</si>
  <si>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</si>
  <si>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</si>
  <si>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</si>
  <si>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</si>
  <si>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</si>
  <si>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</si>
  <si>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</si>
  <si>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</si>
  <si>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</si>
  <si>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</si>
  <si>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</si>
  <si>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</si>
  <si>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</si>
  <si>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</si>
  <si>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</si>
  <si>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</si>
  <si>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</si>
  <si>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</si>
  <si>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</si>
  <si>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</si>
  <si>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</si>
  <si>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</si>
  <si>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</si>
  <si>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</si>
  <si>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</si>
  <si>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</si>
  <si>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</si>
  <si>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</si>
  <si>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</si>
  <si>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</si>
  <si>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</si>
  <si>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</si>
  <si>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</si>
  <si>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</si>
  <si>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</si>
  <si>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</si>
  <si>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</si>
  <si>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</si>
  <si>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</si>
  <si>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</si>
  <si>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</si>
  <si>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</si>
  <si>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</si>
  <si>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</si>
  <si>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</si>
  <si>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</si>
  <si>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</si>
  <si>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</si>
  <si>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</si>
  <si>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</si>
  <si>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</si>
  <si>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</si>
  <si>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</si>
  <si>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</si>
  <si>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</si>
  <si>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</si>
  <si>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</si>
  <si>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</si>
  <si>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</si>
  <si>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</si>
  <si>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</si>
  <si>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</si>
  <si>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</si>
  <si>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</si>
  <si>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</si>
  <si>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</si>
  <si>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</si>
  <si>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</si>
  <si>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</si>
  <si>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</si>
  <si>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</si>
  <si>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</si>
  <si>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</si>
  <si>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</si>
  <si>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</si>
  <si>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</si>
  <si>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</si>
  <si>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</si>
  <si>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</si>
  <si>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</si>
  <si>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</si>
  <si>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</si>
  <si>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</si>
  <si>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</si>
  <si>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</si>
  <si>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</si>
  <si>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</si>
  <si>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</si>
  <si>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</si>
  <si>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</si>
  <si>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</si>
  <si>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</si>
  <si>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</si>
  <si>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</si>
  <si>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</si>
  <si>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</si>
  <si>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</si>
  <si>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</si>
  <si>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</si>
  <si>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</si>
  <si>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</si>
  <si>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</si>
  <si>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</si>
  <si>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</si>
  <si>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</si>
  <si>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</si>
  <si>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</si>
  <si>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</si>
  <si>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</si>
  <si>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</si>
  <si>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</si>
  <si>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</si>
  <si>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</si>
  <si>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</si>
  <si>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</si>
  <si>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</si>
  <si>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</si>
  <si>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</si>
  <si>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</si>
  <si>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</si>
  <si>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</si>
  <si>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</si>
  <si>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</si>
  <si>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</si>
  <si>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</si>
  <si>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</si>
  <si>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</si>
  <si>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</si>
  <si>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</si>
  <si>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</si>
  <si>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</si>
  <si>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</si>
  <si>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</si>
  <si>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</si>
  <si>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</si>
  <si>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</si>
  <si>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</si>
  <si>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</si>
  <si>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</si>
  <si>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</si>
  <si>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</si>
  <si>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</si>
  <si>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</si>
  <si>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</si>
  <si>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</si>
  <si>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</si>
  <si>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</si>
  <si>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</si>
  <si>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</si>
  <si>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</si>
  <si>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</si>
  <si>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</si>
  <si>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</si>
  <si>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</si>
  <si>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</si>
  <si>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</si>
  <si>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</si>
  <si>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</si>
  <si>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</si>
  <si>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</si>
  <si>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</si>
  <si>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</si>
  <si>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</si>
  <si>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</si>
  <si>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</si>
  <si>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</si>
  <si>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</si>
  <si>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</si>
  <si>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</si>
  <si>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</si>
  <si>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</si>
  <si>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</si>
  <si>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</si>
  <si>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</si>
  <si>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</si>
  <si>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</si>
  <si>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</si>
  <si>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</si>
  <si>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</si>
  <si>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</si>
  <si>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</si>
  <si>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</si>
  <si>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</si>
  <si>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</si>
  <si>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</si>
  <si>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</si>
  <si>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</si>
  <si>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</si>
  <si>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</si>
  <si>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</si>
  <si>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</si>
  <si>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</si>
  <si>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</si>
  <si>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</si>
  <si>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</si>
  <si>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</si>
  <si>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</si>
  <si>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</si>
  <si>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</si>
  <si>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</si>
  <si>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</si>
  <si>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</si>
  <si>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</si>
  <si>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</si>
  <si>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</si>
  <si>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</si>
  <si>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</si>
  <si>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</si>
  <si>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</si>
  <si>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</si>
  <si>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</si>
  <si>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</si>
  <si>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</si>
  <si>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</si>
  <si>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</si>
  <si>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</si>
  <si>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</si>
  <si>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</si>
  <si>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</si>
  <si>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</si>
  <si>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</si>
  <si>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</si>
  <si>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</si>
  <si>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</si>
  <si>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</si>
  <si>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</si>
  <si>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</si>
  <si>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</si>
  <si>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</si>
  <si>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</si>
  <si>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</si>
  <si>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</si>
  <si>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</si>
  <si>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</si>
  <si>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</si>
  <si>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</si>
  <si>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</si>
  <si>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</si>
  <si>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</si>
  <si>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</si>
  <si>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</si>
  <si>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</si>
  <si>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</si>
  <si>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</si>
  <si>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</si>
  <si>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</si>
  <si>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</si>
  <si>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</si>
  <si>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</si>
  <si>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</si>
  <si>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</si>
  <si>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</si>
  <si>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</si>
  <si>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</si>
  <si>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</si>
  <si>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</si>
  <si>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</si>
  <si>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</si>
  <si>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</si>
  <si>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</si>
  <si>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</si>
  <si>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</si>
  <si>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</si>
  <si>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</si>
  <si>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</si>
  <si>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</si>
  <si>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</si>
  <si>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</si>
  <si>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</si>
  <si>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</si>
  <si>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</si>
  <si>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</si>
  <si>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</si>
  <si>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</si>
  <si>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</si>
  <si>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</si>
  <si>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</si>
  <si>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</si>
  <si>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</si>
  <si>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</si>
  <si>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</si>
  <si>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</si>
  <si>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</si>
  <si>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</si>
  <si>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</si>
  <si>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</si>
  <si>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</si>
  <si>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</si>
  <si>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</si>
  <si>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</si>
  <si>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</si>
  <si>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</si>
  <si>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</si>
  <si>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</si>
  <si>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</si>
  <si>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</si>
  <si>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</si>
  <si>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</si>
  <si>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</si>
  <si>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</si>
  <si>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</si>
  <si>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</si>
  <si>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</si>
  <si>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</si>
  <si>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</si>
  <si>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</si>
  <si>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</si>
  <si>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</si>
  <si>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</si>
  <si>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</si>
  <si>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</si>
  <si>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</si>
  <si>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</si>
  <si>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</si>
  <si>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</si>
  <si>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</si>
  <si>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</si>
  <si>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</si>
  <si>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</si>
  <si>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</si>
  <si>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</si>
  <si>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</si>
  <si>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</si>
  <si>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</si>
  <si>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</si>
  <si>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</si>
  <si>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</si>
  <si>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</si>
  <si>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</si>
  <si>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</si>
  <si>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</si>
  <si>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</si>
  <si>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</si>
  <si>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</si>
  <si>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</si>
  <si>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</si>
  <si>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</si>
  <si>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</si>
  <si>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</si>
  <si>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</si>
  <si>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</si>
  <si>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</si>
  <si>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</si>
  <si>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</si>
  <si>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</si>
  <si>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</si>
  <si>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</si>
  <si>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</si>
  <si>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</si>
  <si>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</si>
  <si>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</si>
  <si>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</si>
  <si>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</si>
  <si>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</si>
  <si>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</si>
  <si>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</si>
  <si>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</si>
  <si>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</si>
  <si>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</si>
  <si>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</si>
  <si>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</si>
  <si>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</si>
  <si>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</si>
  <si>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</si>
  <si>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</si>
  <si>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</si>
  <si>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</si>
  <si>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</si>
  <si>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</si>
  <si>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</si>
  <si>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</si>
  <si>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</si>
  <si>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</si>
  <si>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</si>
  <si>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</si>
  <si>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</si>
  <si>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</si>
  <si>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</si>
  <si>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</si>
  <si>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</si>
  <si>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</si>
  <si>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</si>
  <si>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</si>
  <si>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</si>
  <si>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</si>
  <si>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</si>
  <si>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</si>
  <si>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</si>
  <si>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</si>
  <si>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</si>
  <si>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</si>
  <si>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</si>
  <si>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</si>
  <si>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</si>
  <si>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</si>
  <si>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</si>
  <si>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</si>
  <si>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</si>
  <si>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</si>
  <si>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</si>
  <si>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</si>
  <si>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</si>
  <si>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</si>
  <si>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</si>
  <si>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</si>
  <si>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</si>
  <si>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</si>
  <si>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</si>
  <si>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</si>
  <si>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</si>
  <si>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</si>
  <si>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</si>
  <si>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</si>
  <si>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</si>
  <si>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</si>
  <si>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</si>
  <si>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</si>
  <si>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</si>
  <si>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</si>
  <si>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</si>
  <si>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</si>
  <si>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</si>
  <si>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</si>
  <si>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</si>
  <si>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</si>
  <si>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</si>
  <si>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</si>
  <si>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</si>
  <si>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</si>
  <si>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</si>
  <si>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</si>
  <si>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</si>
  <si>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</si>
  <si>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</si>
  <si>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</si>
  <si>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</si>
  <si>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</si>
  <si>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</si>
  <si>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</si>
  <si>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</si>
  <si>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</si>
  <si>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</si>
  <si>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</si>
  <si>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</si>
  <si>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</si>
  <si>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</si>
  <si>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</si>
  <si>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</si>
  <si>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</si>
  <si>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</si>
  <si>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</si>
  <si>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</si>
  <si>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</si>
  <si>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</si>
  <si>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</si>
  <si>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</si>
  <si>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</si>
  <si>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</si>
  <si>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</si>
  <si>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</si>
  <si>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</si>
  <si>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</si>
  <si>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</si>
  <si>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</si>
  <si>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</si>
  <si>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</si>
  <si>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</si>
  <si>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</si>
  <si>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</si>
  <si>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</si>
  <si>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</si>
  <si>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</si>
  <si>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</si>
  <si>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</si>
  <si>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</si>
  <si>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</si>
  <si>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</si>
  <si>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</si>
  <si>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</si>
  <si>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</si>
  <si>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</si>
  <si>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</si>
  <si>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</si>
  <si>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</si>
  <si>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</si>
  <si>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</si>
  <si>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</si>
  <si>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</si>
  <si>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</si>
  <si>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</si>
  <si>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</si>
  <si>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</si>
  <si>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</si>
  <si>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</si>
  <si>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</si>
  <si>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</si>
  <si>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</si>
  <si>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</si>
  <si>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</si>
  <si>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</si>
  <si>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</si>
  <si>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</si>
  <si>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</si>
  <si>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</si>
  <si>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</si>
  <si>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</si>
  <si>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</si>
  <si>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</si>
  <si>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</si>
  <si>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</si>
  <si>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</si>
  <si>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</si>
  <si>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</si>
  <si>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</si>
  <si>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</si>
  <si>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</si>
  <si>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</si>
  <si>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</si>
  <si>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</si>
  <si>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</si>
  <si>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</si>
  <si>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</si>
  <si>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</si>
  <si>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</si>
  <si>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</si>
  <si>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</si>
  <si>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</si>
  <si>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</si>
  <si>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</si>
  <si>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</si>
  <si>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</si>
  <si>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</si>
  <si>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</si>
  <si>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</si>
  <si>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</si>
  <si>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</si>
  <si>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</si>
  <si>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</si>
  <si>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</si>
  <si>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</si>
  <si>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</si>
  <si>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</si>
  <si>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</si>
  <si>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</si>
  <si>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</si>
  <si>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</si>
  <si>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</si>
  <si>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</si>
  <si>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</si>
  <si>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</si>
  <si>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</si>
  <si>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</si>
  <si>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</si>
  <si>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</si>
  <si>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</si>
  <si>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</si>
  <si>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</si>
  <si>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</si>
  <si>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</si>
  <si>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</si>
  <si>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</si>
  <si>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</si>
  <si>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</si>
  <si>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</si>
  <si>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</si>
  <si>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</si>
  <si>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</si>
  <si>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</si>
  <si>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</si>
  <si>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</si>
  <si>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</si>
  <si>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</si>
  <si>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</si>
  <si>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</si>
  <si>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</si>
  <si>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</si>
  <si>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</si>
  <si>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</si>
  <si>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</si>
  <si>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</si>
  <si>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</si>
  <si>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</si>
  <si>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</si>
  <si>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</si>
  <si>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</si>
  <si>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</si>
  <si>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</si>
  <si>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</si>
  <si>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</si>
  <si>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</si>
  <si>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</si>
  <si>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</si>
  <si>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</si>
  <si>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</si>
  <si>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</si>
  <si>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</si>
  <si>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</si>
  <si>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</si>
  <si>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</si>
  <si>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</si>
  <si>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</si>
  <si>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</si>
  <si>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</si>
  <si>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</si>
  <si>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</si>
  <si>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</si>
  <si>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</si>
  <si>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</si>
  <si>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</si>
  <si>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</si>
  <si>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</si>
  <si>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</si>
  <si>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</si>
  <si>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</si>
  <si>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</si>
  <si>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</si>
  <si>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</si>
  <si>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</si>
  <si>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</si>
  <si>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</si>
  <si>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</si>
  <si>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</si>
  <si>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</si>
  <si>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</si>
  <si>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</si>
  <si>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</si>
  <si>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</si>
  <si>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</si>
  <si>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</si>
  <si>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</si>
  <si>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</si>
  <si>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</si>
  <si>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</si>
  <si>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</si>
  <si>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</si>
  <si>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</si>
  <si>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</si>
  <si>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</si>
  <si>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</si>
  <si>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</si>
  <si>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</si>
  <si>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</si>
  <si>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</si>
  <si>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</si>
  <si>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</si>
  <si>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</si>
  <si>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</si>
  <si>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</si>
  <si>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</si>
  <si>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</si>
  <si>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</si>
  <si>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</si>
  <si>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</si>
  <si>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</si>
  <si>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</si>
  <si>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</si>
  <si>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</si>
  <si>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</si>
  <si>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</si>
  <si>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</si>
  <si>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</si>
  <si>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</si>
  <si>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</si>
  <si>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</si>
  <si>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</si>
  <si>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</si>
  <si>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</si>
  <si>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</si>
  <si>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</si>
  <si>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</si>
  <si>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</si>
  <si>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</si>
  <si>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</si>
  <si>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</si>
  <si>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</si>
  <si>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</si>
  <si>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</si>
  <si>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</si>
  <si>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</si>
  <si>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</si>
  <si>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</si>
  <si>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</si>
  <si>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</si>
  <si>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</si>
  <si>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</si>
  <si>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</si>
  <si>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</si>
  <si>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</si>
  <si>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</si>
  <si>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</si>
  <si>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</si>
  <si>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</si>
  <si>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</si>
  <si>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</si>
  <si>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</si>
  <si>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</si>
  <si>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</si>
  <si>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</si>
  <si>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</si>
  <si>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</si>
  <si>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</si>
  <si>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</si>
  <si>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</si>
  <si>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</si>
  <si>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</si>
  <si>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</si>
  <si>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</si>
  <si>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</si>
  <si>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</si>
  <si>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</si>
  <si>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</si>
  <si>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</si>
  <si>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</si>
  <si>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</si>
  <si>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</si>
  <si>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</si>
  <si>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</si>
  <si>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</si>
  <si>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</si>
  <si>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</si>
  <si>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</si>
  <si>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</si>
  <si>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</si>
  <si>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</si>
  <si>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</si>
  <si>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</si>
  <si>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</si>
  <si>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</si>
  <si>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</si>
  <si>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</si>
  <si>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</si>
  <si>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</si>
  <si>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</si>
  <si>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</si>
  <si>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</si>
  <si>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</si>
  <si>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</si>
  <si>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</si>
  <si>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</si>
  <si>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</si>
  <si>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</si>
  <si>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</si>
  <si>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</si>
  <si>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</si>
  <si>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</si>
  <si>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</si>
  <si>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</si>
  <si>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</si>
  <si>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</si>
  <si>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</si>
  <si>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</si>
  <si>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</si>
  <si>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</si>
  <si>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</si>
  <si>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</si>
  <si>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</si>
  <si>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</si>
  <si>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</si>
  <si>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</si>
  <si>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</si>
  <si>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</si>
  <si>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</si>
  <si>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</si>
  <si>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</si>
  <si>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</si>
  <si>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</si>
  <si>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</si>
  <si>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</si>
  <si>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</si>
  <si>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</si>
  <si>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</si>
  <si>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</si>
  <si>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</si>
  <si>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</si>
  <si>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</si>
  <si>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</si>
  <si>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</si>
  <si>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</si>
  <si>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</si>
  <si>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</si>
  <si>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</si>
  <si>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</si>
  <si>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</si>
  <si>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</si>
  <si>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</si>
  <si>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</si>
  <si>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</si>
  <si>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</si>
  <si>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</si>
  <si>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</si>
  <si>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</si>
  <si>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</si>
  <si>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</si>
  <si>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</si>
  <si>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</si>
  <si>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</si>
  <si>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</si>
  <si>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</si>
  <si>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</si>
  <si>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</si>
  <si>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</si>
  <si>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</si>
  <si>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</si>
  <si>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</si>
  <si>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</si>
  <si>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</si>
  <si>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</si>
  <si>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</si>
  <si>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</si>
  <si>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</si>
  <si>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</si>
  <si>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</si>
  <si>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</si>
  <si>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</si>
  <si>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</si>
  <si>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</si>
  <si>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</si>
  <si>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</si>
  <si>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</si>
  <si>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</si>
  <si>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</si>
  <si>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</si>
  <si>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</si>
  <si>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</si>
  <si>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</si>
  <si>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</si>
  <si>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</si>
  <si>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</si>
  <si>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</si>
  <si>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</si>
  <si>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</si>
  <si>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</si>
  <si>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</si>
  <si>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</si>
  <si>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</si>
  <si>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</si>
  <si>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</si>
  <si>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</si>
  <si>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</si>
  <si>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</si>
  <si>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</si>
  <si>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</si>
  <si>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</si>
  <si>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</si>
  <si>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</si>
  <si>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</si>
  <si>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</si>
  <si>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</si>
  <si>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</si>
  <si>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</si>
  <si>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</si>
  <si>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</si>
  <si>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</si>
  <si>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</si>
  <si>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</si>
  <si>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</si>
  <si>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</si>
  <si>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</si>
  <si>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</si>
  <si>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</si>
  <si>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</si>
  <si>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</si>
  <si>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</si>
  <si>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</si>
  <si>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</si>
  <si>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</si>
  <si>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</si>
  <si>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</si>
  <si>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</si>
  <si>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</si>
  <si>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</si>
  <si>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</si>
  <si>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</si>
  <si>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</si>
  <si>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</si>
  <si>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</si>
  <si>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</si>
  <si>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</si>
  <si>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</si>
  <si>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</si>
  <si>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</si>
  <si>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</si>
  <si>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</si>
  <si>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</si>
  <si>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</si>
  <si>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</si>
  <si>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</si>
  <si>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</si>
  <si>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</si>
  <si>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</si>
  <si>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</si>
  <si>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</si>
  <si>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</si>
  <si>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</si>
  <si>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</si>
  <si>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</si>
  <si>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</si>
  <si>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</si>
  <si>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</si>
  <si>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</si>
  <si>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</si>
  <si>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</si>
  <si>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</si>
  <si>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</si>
  <si>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</si>
  <si>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</si>
  <si>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</si>
  <si>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</si>
  <si>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</si>
  <si>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</si>
  <si>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</si>
  <si>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</si>
  <si>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</si>
  <si>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</si>
  <si>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</si>
  <si>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</si>
  <si>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</si>
  <si>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</si>
  <si>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</si>
  <si>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</si>
  <si>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</si>
  <si>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</si>
  <si>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</si>
  <si>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</si>
  <si>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</si>
  <si>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</si>
  <si>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</si>
  <si>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</si>
  <si>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</si>
  <si>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</si>
  <si>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</si>
  <si>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</si>
  <si>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</si>
  <si>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</si>
  <si>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</si>
  <si>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</si>
  <si>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</si>
  <si>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</si>
  <si>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</si>
  <si>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</si>
  <si>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</si>
  <si>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</si>
  <si>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</si>
  <si>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</si>
  <si>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</si>
  <si>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</si>
  <si>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</si>
  <si>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</si>
  <si>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</si>
  <si>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</si>
  <si>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</si>
  <si>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</si>
  <si>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</si>
  <si>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</si>
  <si>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</si>
  <si>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</si>
  <si>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</si>
  <si>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</si>
  <si>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</si>
  <si>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</si>
  <si>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</si>
  <si>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</si>
  <si>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</si>
  <si>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</si>
  <si>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</si>
  <si>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</si>
  <si>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</si>
  <si>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</si>
  <si>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</si>
  <si>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</si>
  <si>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</si>
  <si>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</si>
  <si>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</si>
  <si>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</si>
  <si>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</si>
  <si>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</si>
  <si>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</si>
  <si>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</si>
  <si>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</si>
  <si>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</si>
  <si>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</si>
  <si>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</si>
  <si>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</si>
  <si>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</si>
  <si>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</si>
  <si>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</si>
  <si>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</si>
  <si>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</si>
  <si>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</si>
  <si>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</si>
  <si>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</si>
  <si>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</si>
  <si>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</si>
  <si>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</si>
  <si>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</si>
  <si>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</si>
  <si>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</si>
  <si>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</si>
  <si>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</si>
  <si>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</si>
  <si>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</si>
  <si>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</si>
  <si>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</si>
  <si>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</si>
  <si>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</si>
  <si>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</si>
  <si>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</si>
  <si>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</si>
  <si>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</si>
  <si>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</si>
  <si>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</si>
  <si>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</si>
  <si>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</si>
  <si>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</si>
  <si>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</si>
  <si>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</si>
  <si>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</si>
  <si>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</si>
  <si>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</si>
  <si>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</si>
  <si>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</si>
  <si>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</si>
  <si>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</si>
  <si>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</si>
  <si>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</si>
  <si>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</si>
  <si>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</si>
  <si>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</si>
  <si>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</si>
  <si>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</si>
  <si>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</si>
  <si>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</si>
  <si>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</si>
  <si>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</si>
  <si>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</si>
  <si>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</si>
  <si>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</si>
  <si>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</si>
  <si>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</si>
  <si>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</si>
  <si>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</si>
  <si>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</si>
  <si>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</si>
  <si>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</si>
  <si>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</si>
  <si>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</si>
  <si>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</si>
  <si>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</si>
  <si>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</si>
  <si>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</si>
  <si>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</si>
  <si>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</si>
  <si>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</si>
  <si>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</si>
  <si>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</si>
  <si>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</si>
  <si>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</si>
  <si>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</si>
  <si>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</si>
  <si>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</si>
  <si>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</si>
  <si>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</si>
  <si>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</si>
  <si>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</si>
  <si>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</si>
  <si>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</si>
  <si>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</si>
  <si>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</si>
  <si>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</si>
  <si>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</si>
  <si>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</si>
  <si>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</si>
  <si>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</si>
  <si>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</si>
  <si>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</si>
  <si>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</si>
  <si>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</si>
  <si>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</si>
  <si>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</si>
  <si>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</si>
  <si>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</si>
  <si>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</si>
  <si>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</si>
  <si>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</si>
  <si>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</si>
  <si>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</si>
  <si>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</si>
  <si>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</si>
  <si>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</si>
  <si>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</si>
  <si>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</si>
  <si>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</si>
  <si>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</si>
  <si>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</si>
  <si>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</si>
  <si>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</si>
  <si>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</si>
  <si>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</si>
  <si>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</si>
  <si>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</si>
  <si>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</si>
  <si>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</si>
  <si>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</si>
  <si>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</si>
  <si>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</si>
  <si>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</si>
  <si>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</si>
  <si>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</si>
  <si>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</si>
  <si>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</si>
  <si>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</si>
  <si>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</si>
  <si>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</si>
  <si>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</si>
  <si>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</si>
  <si>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</si>
  <si>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</si>
  <si>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</si>
  <si>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</si>
  <si>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</si>
  <si>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</si>
  <si>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</si>
  <si>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</si>
  <si>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</si>
  <si>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</si>
  <si>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</si>
  <si>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</si>
  <si>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</si>
  <si>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</si>
  <si>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</si>
  <si>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</si>
  <si>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</si>
  <si>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</si>
  <si>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</si>
  <si>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</si>
  <si>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</si>
  <si>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</si>
  <si>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</si>
  <si>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</si>
  <si>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</si>
  <si>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</si>
  <si>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</si>
  <si>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</si>
  <si>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</si>
  <si>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</si>
  <si>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</si>
  <si>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</si>
  <si>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</si>
  <si>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</si>
  <si>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</si>
  <si>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</si>
  <si>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</si>
  <si>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</si>
  <si>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</si>
  <si>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</si>
  <si>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</si>
  <si>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</si>
  <si>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</si>
  <si>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</si>
  <si>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</si>
  <si>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</si>
  <si>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</si>
  <si>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</si>
  <si>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</si>
  <si>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</si>
  <si>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</si>
  <si>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</si>
  <si>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</si>
  <si>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</si>
  <si>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</si>
  <si>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</si>
  <si>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</si>
  <si>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</si>
  <si>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</si>
  <si>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</si>
  <si>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</si>
  <si>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</si>
  <si>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</si>
  <si>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</si>
  <si>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</si>
  <si>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</si>
  <si>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</si>
  <si>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</si>
  <si>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</si>
  <si>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</si>
  <si>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</si>
  <si>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</si>
  <si>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</si>
  <si>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</si>
  <si>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</si>
  <si>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</si>
  <si>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</si>
  <si>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</si>
  <si>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</si>
  <si>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</si>
  <si>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</si>
  <si>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</si>
  <si>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</si>
  <si>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</si>
  <si>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</si>
  <si>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</si>
  <si>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</si>
  <si>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</si>
  <si>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</si>
  <si>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</si>
  <si>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</si>
  <si>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</si>
  <si>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</si>
  <si>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</si>
  <si>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</si>
  <si>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</si>
  <si>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</si>
  <si>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</si>
  <si>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</si>
  <si>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</si>
  <si>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</si>
  <si>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</si>
  <si>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</si>
  <si>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</si>
  <si>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</si>
  <si>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</si>
  <si>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</si>
  <si>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</si>
  <si>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</si>
  <si>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</si>
  <si>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</si>
  <si>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</si>
  <si>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</si>
  <si>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</si>
  <si>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</si>
  <si>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</si>
  <si>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</si>
  <si>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</si>
  <si>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</si>
  <si>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</si>
  <si>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</si>
  <si>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</si>
  <si>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</si>
  <si>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</si>
  <si>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</si>
  <si>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</si>
  <si>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</si>
  <si>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</si>
  <si>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</si>
  <si>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</si>
  <si>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</si>
  <si>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</si>
  <si>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</si>
  <si>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</si>
  <si>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</si>
  <si>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</si>
  <si>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</si>
  <si>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</si>
  <si>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</si>
  <si>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</si>
  <si>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</si>
  <si>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</si>
  <si>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</si>
  <si>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</si>
  <si>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</si>
  <si>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</si>
  <si>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</si>
  <si>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</si>
  <si>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</si>
  <si>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</si>
  <si>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</si>
  <si>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</si>
  <si>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</si>
  <si>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</si>
  <si>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</si>
  <si>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</si>
  <si>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</si>
  <si>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</si>
  <si>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</si>
  <si>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</si>
  <si>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</si>
  <si>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</si>
  <si>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</si>
  <si>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</si>
  <si>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</si>
  <si>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</si>
  <si>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</si>
  <si>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</si>
  <si>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</si>
  <si>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</si>
  <si>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</si>
  <si>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</si>
  <si>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</si>
  <si>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</si>
  <si>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</si>
  <si>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</si>
  <si>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</si>
  <si>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</si>
  <si>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</si>
  <si>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</si>
  <si>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</si>
  <si>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</si>
  <si>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</si>
  <si>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</si>
  <si>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</si>
  <si>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</si>
  <si>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</si>
  <si>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</si>
  <si>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</si>
  <si>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</si>
  <si>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</si>
  <si>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</si>
  <si>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</si>
  <si>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</si>
  <si>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</si>
  <si>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</si>
  <si>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</si>
  <si>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</si>
  <si>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</si>
  <si>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</si>
  <si>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</si>
  <si>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</si>
  <si>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</si>
  <si>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</si>
  <si>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</si>
  <si>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</si>
  <si>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</si>
  <si>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</si>
  <si>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</si>
  <si>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</si>
  <si>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</si>
  <si>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</si>
  <si>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</si>
  <si>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</si>
  <si>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</si>
  <si>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</si>
  <si>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</si>
  <si>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</si>
  <si>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</si>
  <si>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</si>
  <si>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</si>
  <si>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</si>
  <si>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</si>
  <si>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</si>
  <si>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</si>
  <si>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</si>
  <si>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</si>
  <si>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</si>
  <si>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</si>
  <si>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</si>
  <si>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</si>
  <si>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</si>
  <si>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</si>
  <si>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</si>
  <si>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</si>
  <si>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</si>
  <si>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</si>
  <si>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</si>
  <si>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</si>
  <si>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</si>
  <si>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</si>
  <si>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</si>
  <si>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</si>
  <si>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</si>
  <si>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</si>
  <si>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</si>
  <si>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</si>
  <si>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</si>
  <si>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</si>
  <si>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</si>
  <si>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</si>
  <si>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</si>
  <si>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</si>
  <si>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</si>
  <si>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</si>
  <si>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</si>
  <si>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</si>
  <si>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</si>
  <si>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</si>
  <si>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</si>
  <si>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</si>
  <si>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</si>
  <si>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</si>
  <si>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</si>
  <si>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</si>
  <si>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</si>
  <si>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</si>
  <si>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</si>
  <si>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</si>
  <si>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</si>
  <si>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</si>
  <si>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</si>
  <si>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</si>
  <si>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</si>
  <si>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</si>
  <si>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</si>
  <si>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</si>
  <si>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</si>
  <si>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</si>
  <si>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</si>
  <si>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</si>
  <si>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</si>
  <si>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</si>
  <si>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</si>
  <si>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</si>
  <si>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</si>
  <si>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</si>
  <si>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</si>
  <si>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</si>
  <si>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</si>
  <si>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</si>
  <si>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</si>
  <si>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</si>
  <si>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</si>
  <si>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</si>
  <si>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</si>
  <si>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</si>
  <si>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</si>
  <si>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</si>
  <si>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</si>
  <si>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</si>
  <si>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</si>
  <si>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</si>
  <si>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</si>
  <si>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</si>
  <si>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</si>
  <si>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</si>
  <si>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</si>
  <si>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</si>
  <si>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</si>
  <si>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</si>
  <si>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</si>
  <si>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</si>
  <si>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</si>
  <si>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</si>
  <si>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</si>
  <si>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</si>
  <si>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</si>
  <si>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</si>
  <si>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</si>
  <si>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</si>
  <si>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</si>
  <si>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</si>
  <si>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</si>
  <si>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</si>
  <si>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</si>
  <si>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</si>
  <si>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</si>
  <si>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</si>
  <si>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</si>
  <si>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</si>
  <si>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</si>
  <si>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</si>
  <si>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</si>
  <si>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</si>
  <si>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</si>
  <si>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</si>
  <si>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</si>
  <si>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</si>
  <si>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</si>
  <si>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</si>
  <si>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</si>
  <si>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</si>
  <si>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</si>
  <si>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</si>
  <si>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</si>
  <si>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</si>
  <si>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</si>
  <si>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</si>
  <si>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</si>
  <si>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</si>
  <si>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</si>
  <si>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</si>
  <si>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</si>
  <si>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</si>
  <si>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</si>
  <si>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</si>
  <si>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</si>
  <si>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</si>
  <si>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</si>
  <si>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</si>
  <si>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</si>
  <si>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</si>
  <si>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</si>
  <si>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</si>
  <si>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</si>
  <si>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</si>
  <si>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</si>
  <si>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</si>
  <si>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</si>
  <si>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</si>
  <si>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</si>
  <si>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</si>
  <si>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</si>
  <si>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</si>
  <si>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</si>
  <si>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</si>
  <si>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</si>
  <si>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</si>
  <si>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</si>
  <si>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</si>
  <si>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</si>
  <si>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</si>
  <si>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</si>
  <si>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</si>
  <si>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</si>
  <si>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</si>
  <si>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</si>
  <si>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</si>
  <si>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</si>
  <si>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</si>
  <si>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</si>
  <si>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</si>
  <si>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</si>
  <si>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</si>
  <si>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</si>
  <si>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</si>
  <si>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</si>
  <si>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</si>
  <si>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</si>
  <si>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</si>
  <si>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</si>
  <si>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</si>
  <si>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</si>
  <si>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</si>
  <si>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</si>
  <si>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</si>
  <si>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</si>
  <si>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</si>
  <si>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</si>
  <si>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</si>
  <si>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</si>
  <si>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</si>
  <si>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</si>
  <si>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</si>
  <si>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</si>
  <si>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</si>
  <si>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</si>
  <si>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</si>
  <si>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</si>
  <si>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</si>
  <si>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</si>
  <si>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</si>
  <si>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</si>
  <si>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</si>
  <si>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</si>
  <si>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</si>
  <si>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</si>
  <si>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</si>
  <si>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</si>
  <si>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</si>
  <si>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</si>
  <si>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</si>
  <si>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</si>
  <si>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</si>
  <si>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</si>
  <si>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</si>
  <si>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</si>
  <si>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</si>
  <si>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</si>
  <si>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</si>
  <si>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</si>
  <si>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</si>
  <si>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</si>
  <si>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</si>
  <si>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</si>
  <si>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</si>
  <si>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</si>
  <si>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</si>
  <si>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</si>
  <si>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</si>
  <si>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</si>
  <si>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</si>
  <si>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</si>
  <si>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</si>
  <si>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</si>
  <si>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</si>
  <si>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</si>
  <si>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</si>
  <si>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</si>
  <si>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</si>
  <si>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</si>
  <si>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</si>
  <si>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</si>
  <si>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</si>
  <si>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</si>
  <si>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</si>
  <si>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</si>
  <si>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</si>
  <si>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</si>
  <si>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</si>
  <si>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</si>
  <si>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</si>
  <si>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</si>
  <si>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</si>
  <si>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</si>
  <si>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</si>
  <si>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</si>
  <si>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</si>
  <si>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</si>
  <si>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</si>
  <si>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</si>
  <si>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</si>
  <si>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</si>
  <si>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</si>
  <si>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</si>
  <si>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</si>
  <si>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</si>
  <si>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</si>
  <si>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</si>
  <si>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</si>
  <si>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</si>
  <si>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</si>
  <si>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</si>
  <si>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</si>
  <si>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</si>
  <si>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</si>
  <si>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</si>
  <si>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</si>
  <si>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</si>
  <si>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</si>
  <si>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</si>
  <si>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</si>
  <si>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</si>
  <si>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</si>
  <si>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</si>
  <si>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</si>
  <si>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</si>
  <si>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</si>
  <si>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</si>
  <si>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</si>
  <si>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</si>
  <si>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</si>
  <si>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</si>
  <si>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</si>
  <si>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</si>
  <si>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</si>
  <si>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</si>
  <si>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</si>
  <si>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</si>
  <si>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</si>
  <si>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</si>
  <si>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</si>
  <si>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</si>
  <si>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</si>
  <si>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</si>
  <si>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</si>
  <si>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</si>
  <si>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</si>
  <si>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</si>
  <si>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</si>
  <si>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</si>
  <si>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</si>
  <si>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</si>
  <si>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</si>
  <si>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</si>
  <si>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</si>
  <si>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</si>
  <si>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</si>
  <si>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</si>
  <si>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</si>
  <si>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</si>
  <si>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</si>
  <si>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</si>
  <si>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</si>
  <si>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</si>
  <si>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</si>
  <si>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</si>
  <si>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</si>
  <si>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</si>
  <si>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</si>
  <si>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</si>
  <si>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</si>
  <si>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</si>
  <si>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</si>
  <si>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</si>
  <si>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</si>
  <si>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</si>
  <si>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</si>
  <si>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</si>
  <si>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</si>
  <si>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</si>
  <si>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</si>
  <si>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</si>
  <si>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</si>
  <si>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</si>
  <si>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</si>
  <si>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</si>
  <si>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</si>
  <si>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</si>
  <si>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</si>
  <si>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</si>
  <si>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</si>
  <si>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</si>
  <si>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</si>
  <si>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</si>
  <si>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</si>
  <si>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</si>
  <si>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</si>
  <si>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</si>
  <si>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</si>
  <si>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</si>
  <si>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</si>
  <si>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</si>
  <si>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</si>
  <si>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</si>
  <si>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</si>
  <si>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</si>
  <si>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</si>
  <si>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</si>
  <si>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</si>
  <si>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</si>
  <si>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</si>
  <si>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</si>
  <si>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</si>
  <si>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</si>
  <si>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</si>
  <si>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</si>
  <si>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</si>
  <si>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</si>
  <si>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</si>
  <si>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</si>
  <si>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</si>
  <si>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</si>
  <si>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</si>
  <si>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</si>
  <si>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</si>
  <si>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</si>
  <si>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</si>
  <si>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</si>
  <si>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</si>
  <si>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</si>
  <si>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</si>
  <si>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</si>
  <si>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</si>
  <si>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</si>
  <si>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</si>
  <si>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</si>
  <si>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</si>
  <si>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</si>
  <si>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</si>
  <si>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</si>
  <si>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</si>
  <si>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</si>
  <si>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</si>
  <si>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</si>
  <si>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</si>
  <si>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</si>
  <si>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</si>
  <si>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</si>
  <si>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</si>
  <si>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</si>
  <si>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</si>
  <si>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</si>
  <si>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</si>
  <si>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</si>
  <si>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</si>
  <si>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</si>
  <si>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</si>
  <si>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</si>
  <si>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</si>
  <si>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</si>
  <si>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</si>
  <si>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</si>
  <si>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</si>
  <si>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</si>
  <si>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</si>
  <si>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</si>
  <si>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</si>
  <si>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</si>
  <si>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</si>
  <si>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</si>
  <si>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</si>
  <si>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</si>
  <si>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</si>
  <si>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</si>
  <si>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</si>
  <si>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</si>
  <si>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</si>
  <si>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</si>
  <si>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</si>
  <si>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</si>
  <si>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</si>
  <si>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</si>
  <si>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</si>
  <si>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</si>
  <si>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</si>
  <si>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</si>
  <si>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</si>
  <si>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</si>
  <si>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</si>
  <si>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</si>
  <si>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</si>
  <si>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</si>
  <si>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</si>
  <si>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</si>
  <si>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</si>
  <si>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</si>
  <si>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</si>
  <si>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</si>
  <si>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</si>
  <si>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</si>
  <si>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</si>
  <si>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</si>
  <si>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</si>
  <si>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</si>
  <si>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</si>
  <si>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</si>
  <si>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</si>
  <si>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</si>
  <si>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</si>
  <si>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</si>
  <si>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</si>
  <si>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</si>
  <si>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</si>
  <si>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</si>
  <si>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</si>
  <si>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</si>
  <si>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</si>
  <si>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</si>
  <si>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</si>
  <si>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</si>
  <si>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</si>
  <si>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</si>
  <si>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</si>
  <si>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</si>
  <si>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</si>
  <si>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</si>
  <si>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</si>
  <si>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</si>
  <si>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</si>
  <si>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</si>
  <si>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</si>
  <si>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</si>
  <si>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</si>
  <si>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</si>
  <si>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</si>
  <si>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</si>
  <si>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</si>
  <si>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</si>
  <si>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</si>
  <si>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</si>
  <si>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</si>
  <si>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</si>
  <si>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</si>
  <si>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</si>
  <si>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</si>
  <si>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</si>
  <si>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</si>
  <si>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</si>
  <si>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</si>
  <si>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</si>
  <si>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</si>
  <si>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</si>
  <si>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</si>
  <si>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</si>
  <si>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</si>
  <si>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</si>
  <si>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</si>
  <si>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</si>
  <si>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</si>
  <si>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</si>
  <si>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</si>
  <si>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</si>
  <si>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</si>
  <si>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</si>
  <si>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</si>
  <si>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</si>
  <si>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</si>
  <si>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</si>
  <si>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</si>
  <si>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</si>
  <si>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</si>
  <si>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</si>
  <si>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</si>
  <si>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</si>
  <si>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</si>
  <si>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</si>
  <si>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</si>
  <si>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</si>
  <si>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</si>
  <si>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</si>
  <si>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</si>
  <si>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</si>
  <si>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</si>
  <si>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</si>
  <si>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</si>
  <si>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</si>
  <si>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</si>
  <si>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</si>
  <si>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</si>
  <si>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</si>
  <si>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</si>
  <si>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</si>
  <si>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</si>
  <si>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</si>
  <si>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</si>
  <si>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</si>
  <si>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</si>
  <si>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</si>
  <si>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</si>
  <si>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</si>
  <si>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</si>
  <si>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</si>
  <si>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</si>
  <si>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</si>
  <si>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</si>
  <si>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</si>
  <si>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</si>
  <si>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</si>
  <si>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</si>
  <si>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</si>
  <si>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</si>
  <si>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</si>
  <si>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</si>
  <si>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</si>
  <si>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</si>
  <si>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</si>
  <si>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</si>
  <si>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</si>
  <si>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</si>
  <si>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</si>
  <si>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</si>
  <si>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</si>
  <si>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</si>
  <si>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</si>
  <si>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</si>
  <si>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</si>
  <si>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</si>
  <si>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</si>
  <si>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</si>
  <si>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</si>
  <si>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</si>
  <si>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</si>
  <si>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</si>
  <si>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</si>
  <si>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</si>
  <si>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</si>
  <si>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</si>
  <si>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</si>
  <si>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</si>
  <si>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</si>
  <si>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</si>
  <si>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</si>
  <si>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</si>
  <si>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</si>
  <si>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</si>
  <si>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</si>
  <si>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</si>
  <si>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</si>
  <si>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</si>
  <si>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</si>
  <si>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</si>
  <si>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</si>
  <si>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</si>
  <si>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</si>
  <si>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</si>
  <si>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</si>
  <si>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</si>
  <si>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</si>
  <si>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</si>
  <si>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</si>
  <si>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</si>
  <si>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</si>
  <si>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</si>
  <si>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</si>
  <si>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</si>
  <si>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</si>
  <si>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</si>
  <si>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</si>
  <si>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</si>
  <si>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</si>
  <si>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</si>
  <si>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</si>
  <si>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</si>
  <si>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</si>
  <si>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</si>
  <si>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</si>
  <si>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</si>
  <si>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</si>
  <si>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</si>
  <si>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</si>
  <si>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</si>
  <si>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</si>
  <si>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</si>
  <si>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</si>
  <si>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</si>
  <si>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</si>
  <si>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</si>
  <si>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</si>
  <si>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</si>
  <si>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</si>
  <si>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</si>
  <si>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</si>
  <si>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</si>
  <si>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</si>
  <si>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</si>
  <si>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</si>
  <si>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</si>
  <si>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</si>
  <si>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</si>
  <si>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</si>
  <si>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</si>
  <si>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</si>
  <si>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</si>
  <si>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</si>
  <si>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</si>
  <si>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</si>
  <si>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</si>
  <si>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</si>
  <si>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</si>
  <si>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</si>
  <si>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</si>
  <si>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</si>
  <si>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</si>
  <si>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</si>
  <si>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</si>
  <si>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</si>
  <si>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</si>
  <si>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</si>
  <si>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</si>
  <si>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</si>
  <si>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</si>
  <si>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</si>
  <si>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</si>
  <si>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</si>
  <si>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</si>
  <si>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</si>
  <si>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</si>
  <si>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</si>
  <si>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</si>
  <si>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</si>
  <si>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</si>
  <si>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</si>
  <si>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</si>
  <si>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</si>
  <si>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</si>
  <si>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</si>
  <si>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</si>
  <si>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</si>
  <si>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</si>
  <si>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</si>
  <si>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</si>
  <si>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</si>
  <si>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</si>
  <si>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</si>
  <si>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</si>
  <si>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</si>
  <si>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</si>
  <si>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</si>
  <si>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</si>
  <si>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</si>
  <si>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</si>
  <si>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</si>
  <si>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</si>
  <si>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</si>
  <si>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</si>
  <si>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</si>
  <si>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</si>
  <si>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</si>
  <si>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</si>
  <si>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</si>
  <si>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</si>
  <si>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</si>
  <si>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</si>
  <si>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</si>
  <si>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</si>
  <si>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</si>
  <si>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</si>
  <si>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</si>
  <si>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</si>
  <si>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</si>
  <si>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</si>
  <si>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</si>
  <si>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</si>
  <si>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</si>
  <si>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</si>
  <si>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</si>
  <si>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</si>
  <si>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</si>
  <si>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</si>
  <si>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</si>
  <si>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</si>
  <si>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</si>
  <si>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</si>
  <si>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</si>
  <si>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</si>
  <si>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</si>
  <si>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</si>
  <si>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</si>
  <si>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</si>
  <si>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</si>
  <si>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</si>
  <si>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</si>
  <si>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</si>
  <si>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</si>
  <si>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</si>
  <si>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</si>
  <si>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</si>
  <si>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</si>
  <si>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</si>
  <si>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</si>
  <si>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</si>
  <si>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</si>
  <si>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</si>
  <si>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</si>
  <si>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</si>
  <si>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</si>
  <si>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</si>
  <si>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</si>
  <si>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</si>
  <si>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</si>
  <si>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</si>
  <si>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</si>
  <si>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</si>
  <si>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</si>
  <si>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</si>
  <si>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</si>
  <si>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</si>
  <si>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</si>
  <si>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</si>
  <si>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</si>
  <si>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</si>
  <si>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</si>
  <si>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</si>
  <si>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</si>
  <si>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</si>
  <si>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</si>
  <si>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</si>
  <si>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</si>
  <si>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</si>
  <si>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</si>
  <si>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</si>
  <si>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</si>
  <si>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</si>
  <si>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</si>
  <si>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</si>
  <si>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</si>
  <si>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</si>
  <si>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</si>
  <si>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</si>
  <si>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</si>
  <si>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</si>
  <si>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</si>
  <si>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</si>
  <si>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</si>
  <si>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</si>
  <si>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</si>
  <si>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</si>
  <si>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</si>
  <si>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</si>
  <si>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</si>
  <si>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</si>
  <si>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</si>
  <si>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</si>
  <si>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</si>
  <si>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</si>
  <si>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</si>
  <si>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</si>
  <si>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</si>
  <si>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</si>
  <si>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</si>
  <si>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</si>
  <si>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</si>
  <si>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</si>
  <si>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</si>
  <si>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</si>
  <si>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</si>
  <si>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</si>
  <si>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</si>
  <si>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</si>
  <si>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</si>
  <si>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</si>
  <si>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</si>
  <si>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</si>
  <si>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</si>
  <si>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</si>
  <si>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</si>
  <si>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</si>
  <si>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</si>
  <si>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</si>
  <si>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</si>
  <si>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</si>
  <si>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</si>
  <si>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</si>
  <si>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</si>
  <si>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</si>
  <si>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</si>
  <si>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</si>
  <si>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</si>
  <si>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</si>
  <si>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</si>
  <si>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</si>
  <si>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</si>
  <si>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</si>
  <si>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</si>
  <si>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</si>
  <si>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</si>
  <si>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</si>
  <si>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</si>
  <si>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</si>
  <si>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</si>
  <si>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</si>
  <si>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</si>
  <si>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</si>
  <si>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</si>
  <si>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</si>
  <si>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</si>
  <si>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</si>
  <si>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</si>
  <si>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</si>
  <si>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</si>
  <si>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</si>
  <si>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</si>
  <si>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</si>
  <si>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</si>
  <si>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</si>
  <si>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</si>
  <si>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</si>
  <si>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</si>
  <si>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</si>
  <si>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</si>
  <si>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</si>
  <si>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</si>
  <si>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</si>
  <si>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</si>
  <si>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</si>
  <si>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</si>
  <si>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</si>
  <si>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</si>
  <si>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</si>
  <si>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</si>
  <si>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</si>
  <si>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</si>
  <si>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</si>
  <si>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</si>
  <si>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</si>
  <si>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</si>
  <si>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</si>
  <si>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</si>
  <si>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</si>
  <si>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</si>
  <si>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</si>
  <si>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</si>
  <si>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</si>
  <si>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</si>
  <si>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</si>
  <si>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</si>
  <si>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</si>
  <si>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</si>
  <si>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</si>
  <si>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</si>
  <si>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</si>
  <si>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</si>
  <si>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</si>
  <si>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</si>
  <si>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</si>
  <si>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</si>
  <si>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</si>
  <si>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</si>
  <si>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</si>
  <si>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</si>
  <si>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</si>
  <si>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</si>
  <si>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</si>
  <si>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</si>
  <si>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</si>
  <si>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</si>
  <si>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</si>
  <si>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</si>
  <si>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</si>
  <si>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</si>
  <si>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</si>
  <si>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</si>
  <si>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</si>
  <si>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</si>
  <si>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</si>
  <si>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</si>
  <si>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</si>
  <si>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</si>
  <si>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</si>
  <si>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</si>
  <si>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</si>
  <si>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</si>
  <si>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</si>
  <si>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</si>
  <si>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</si>
  <si>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</si>
  <si>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</si>
  <si>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</si>
  <si>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</si>
  <si>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</si>
  <si>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</si>
  <si>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</si>
  <si>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</si>
  <si>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</si>
  <si>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</si>
  <si>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</si>
  <si>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</si>
  <si>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</si>
  <si>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</si>
  <si>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</si>
  <si>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</si>
  <si>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</si>
  <si>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</si>
  <si>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</si>
  <si>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</si>
  <si>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</si>
  <si>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</si>
  <si>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</si>
  <si>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</si>
  <si>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</si>
  <si>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</si>
  <si>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</si>
  <si>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</si>
  <si>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</si>
  <si>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</si>
  <si>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</si>
  <si>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</si>
  <si>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</si>
  <si>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</si>
  <si>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</si>
  <si>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</si>
  <si>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</si>
  <si>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</si>
  <si>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</si>
  <si>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</si>
  <si>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</si>
  <si>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</si>
  <si>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</si>
  <si>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</si>
  <si>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</si>
  <si>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</si>
  <si>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</si>
  <si>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</si>
  <si>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</si>
  <si>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</si>
  <si>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</si>
  <si>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</si>
  <si>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</si>
  <si>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</si>
  <si>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</si>
  <si>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</si>
  <si>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</si>
  <si>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</si>
  <si>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</si>
  <si>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</si>
  <si>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</si>
  <si>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</si>
  <si>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</si>
  <si>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</si>
  <si>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</si>
  <si>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</si>
  <si>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</si>
  <si>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</si>
  <si>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</si>
  <si>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</si>
  <si>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</si>
  <si>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</si>
  <si>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</si>
  <si>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</si>
  <si>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</si>
  <si>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</si>
  <si>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</si>
  <si>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</si>
  <si>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</si>
  <si>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</si>
  <si>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</si>
  <si>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</si>
  <si>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</si>
  <si>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</si>
  <si>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</si>
  <si>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</si>
  <si>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</si>
  <si>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</si>
  <si>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</si>
  <si>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</si>
  <si>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</si>
  <si>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</si>
  <si>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</si>
  <si>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</si>
  <si>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</si>
  <si>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</si>
  <si>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</si>
  <si>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</si>
  <si>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</si>
  <si>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</si>
  <si>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</si>
  <si>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</si>
  <si>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</si>
  <si>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</si>
  <si>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</si>
  <si>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</si>
  <si>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</si>
  <si>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</si>
  <si>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</si>
  <si>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</si>
  <si>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</si>
  <si>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</si>
  <si>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</si>
  <si>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</si>
  <si>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</si>
  <si>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</si>
  <si>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</si>
  <si>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</si>
  <si>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</si>
  <si>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</si>
  <si>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</si>
  <si>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</si>
  <si>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</si>
  <si>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</si>
  <si>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</si>
  <si>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</si>
  <si>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</si>
  <si>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</si>
  <si>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</si>
  <si>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</si>
  <si>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</si>
  <si>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</si>
  <si>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</si>
  <si>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</si>
  <si>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</si>
  <si>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</si>
  <si>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</si>
  <si>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</si>
  <si>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</si>
  <si>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</si>
  <si>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</si>
  <si>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</si>
  <si>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</si>
  <si>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</si>
  <si>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</si>
  <si>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</si>
  <si>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</si>
  <si>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</si>
  <si>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</si>
  <si>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</si>
  <si>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</si>
  <si>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</si>
  <si>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</si>
  <si>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</si>
  <si>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</si>
  <si>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</si>
  <si>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</si>
  <si>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</si>
  <si>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</si>
  <si>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</si>
  <si>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</si>
  <si>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</si>
  <si>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</si>
  <si>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</si>
  <si>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</si>
  <si>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</si>
  <si>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</si>
  <si>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</si>
  <si>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</si>
  <si>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</si>
  <si>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</si>
  <si>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</si>
  <si>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</si>
  <si>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</si>
  <si>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</si>
  <si>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</si>
  <si>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</si>
  <si>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</si>
  <si>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</si>
  <si>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</si>
  <si>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</si>
  <si>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</si>
  <si>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</si>
  <si>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</si>
  <si>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</si>
  <si>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</si>
  <si>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</si>
  <si>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</si>
  <si>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</si>
  <si>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</si>
  <si>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</si>
  <si>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</si>
  <si>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</si>
  <si>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</si>
  <si>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</si>
  <si>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</si>
  <si>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</si>
  <si>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</si>
  <si>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</si>
  <si>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</si>
  <si>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</si>
  <si>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</si>
  <si>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</si>
  <si>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</si>
  <si>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</si>
  <si>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</si>
  <si>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</si>
  <si>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</si>
  <si>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</si>
  <si>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</si>
  <si>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</si>
  <si>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</si>
  <si>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</si>
  <si>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</si>
  <si>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</si>
  <si>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</si>
  <si>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</si>
  <si>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</si>
  <si>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</si>
  <si>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</si>
  <si>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</si>
  <si>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</si>
  <si>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</si>
  <si>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</si>
  <si>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</si>
  <si>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</si>
  <si>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</si>
  <si>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</si>
  <si>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</si>
  <si>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</si>
  <si>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</si>
  <si>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</si>
  <si>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</si>
  <si>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</si>
  <si>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</si>
  <si>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</si>
  <si>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</si>
  <si>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</si>
  <si>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</si>
  <si>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</si>
  <si>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</si>
  <si>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</si>
  <si>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</si>
  <si>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</si>
  <si>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</si>
  <si>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</si>
  <si>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</si>
  <si>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</si>
  <si>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</si>
  <si>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</si>
  <si>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</si>
  <si>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</si>
  <si>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</si>
  <si>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</si>
  <si>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</si>
  <si>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</si>
  <si>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</si>
  <si>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</si>
  <si>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</si>
  <si>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</si>
  <si>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</si>
  <si>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</si>
  <si>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</si>
  <si>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</si>
  <si>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</si>
  <si>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</si>
  <si>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</si>
  <si>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</si>
  <si>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</si>
  <si>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</si>
  <si>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</si>
  <si>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</si>
  <si>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</si>
  <si>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</si>
  <si>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</si>
  <si>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</si>
  <si>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</si>
  <si>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</si>
  <si>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</si>
  <si>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</si>
  <si>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</si>
  <si>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</si>
  <si>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</si>
  <si>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</si>
  <si>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</si>
  <si>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</si>
  <si>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</si>
  <si>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</si>
  <si>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</si>
  <si>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</si>
  <si>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</si>
  <si>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</si>
  <si>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</si>
  <si>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</si>
  <si>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</si>
  <si>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</si>
  <si>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</si>
  <si>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</si>
  <si>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</si>
  <si>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</si>
  <si>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</si>
  <si>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</si>
  <si>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</si>
  <si>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</si>
  <si>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</si>
  <si>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</si>
  <si>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</si>
  <si>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</si>
  <si>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</si>
  <si>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</si>
  <si>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</si>
  <si>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</si>
  <si>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</si>
  <si>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</si>
  <si>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</si>
  <si>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</si>
  <si>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</si>
  <si>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</si>
  <si>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</si>
  <si>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</si>
  <si>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</si>
  <si>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</si>
  <si>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</si>
  <si>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</si>
  <si>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</si>
  <si>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</si>
  <si>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</si>
  <si>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</si>
  <si>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</si>
  <si>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</si>
  <si>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</si>
  <si>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</si>
  <si>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</si>
  <si>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</si>
  <si>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</si>
  <si>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</si>
  <si>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</si>
  <si>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</si>
  <si>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</si>
  <si>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</si>
  <si>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</si>
  <si>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</si>
  <si>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</si>
  <si>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</si>
  <si>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</si>
  <si>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</si>
  <si>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</si>
  <si>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</si>
  <si>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</si>
  <si>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</si>
  <si>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</si>
  <si>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</si>
  <si>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</si>
  <si>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</si>
  <si>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</si>
  <si>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</si>
  <si>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</si>
  <si>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</si>
  <si>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</si>
  <si>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</si>
  <si>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</si>
  <si>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</si>
  <si>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</si>
  <si>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</si>
  <si>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</si>
  <si>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</si>
  <si>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</si>
  <si>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</si>
  <si>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</si>
  <si>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</si>
  <si>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</si>
  <si>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</si>
  <si>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</si>
  <si>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</si>
  <si>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</si>
  <si>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</si>
  <si>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</si>
  <si>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</si>
  <si>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</si>
  <si>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</si>
  <si>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</si>
  <si>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</si>
  <si>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</si>
  <si>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</si>
  <si>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</si>
  <si>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</si>
  <si>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</si>
  <si>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</si>
  <si>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</si>
  <si>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</si>
  <si>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</si>
  <si>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</si>
  <si>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</si>
  <si>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</si>
  <si>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</si>
  <si>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</si>
  <si>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</si>
  <si>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</si>
  <si>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</si>
  <si>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</si>
  <si>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</si>
  <si>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</si>
  <si>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</si>
  <si>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</si>
  <si>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</si>
  <si>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</si>
  <si>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</si>
  <si>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</si>
  <si>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</si>
  <si>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</si>
  <si>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</si>
  <si>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</si>
  <si>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</si>
  <si>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</si>
  <si>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</si>
  <si>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</si>
  <si>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</si>
  <si>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</si>
  <si>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</si>
  <si>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</si>
  <si>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</si>
  <si>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</si>
  <si>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</si>
  <si>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</si>
  <si>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</si>
  <si>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</si>
  <si>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</si>
  <si>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</si>
  <si>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</si>
  <si>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</si>
  <si>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</si>
  <si>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</si>
  <si>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</si>
  <si>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</si>
  <si>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</si>
  <si>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</si>
  <si>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</si>
  <si>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</si>
  <si>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</si>
  <si>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</si>
  <si>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</si>
  <si>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</si>
  <si>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</si>
  <si>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</si>
  <si>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</si>
  <si>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</si>
  <si>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</si>
  <si>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</si>
  <si>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</si>
  <si>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</si>
  <si>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</si>
  <si>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</si>
  <si>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</si>
  <si>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</si>
  <si>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</si>
  <si>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</si>
  <si>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</si>
  <si>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</si>
  <si>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</si>
  <si>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</si>
  <si>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</si>
  <si>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</si>
  <si>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</si>
  <si>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</si>
  <si>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</si>
  <si>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</si>
  <si>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</si>
  <si>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</si>
  <si>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</si>
  <si>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</si>
  <si>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</si>
  <si>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</si>
  <si>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</si>
  <si>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</si>
  <si>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</si>
  <si>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</si>
  <si>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</si>
  <si>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</si>
  <si>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</si>
  <si>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</si>
  <si>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</si>
  <si>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</si>
  <si>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</si>
  <si>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</si>
  <si>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</si>
  <si>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</si>
  <si>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</si>
  <si>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</si>
  <si>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</si>
  <si>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</si>
  <si>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</si>
  <si>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</si>
  <si>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</si>
  <si>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</si>
  <si>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</si>
  <si>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</si>
  <si>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</si>
  <si>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</si>
  <si>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</si>
  <si>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</si>
  <si>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</si>
  <si>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</si>
  <si>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</si>
  <si>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</si>
  <si>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</si>
  <si>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</si>
  <si>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</si>
  <si>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</si>
  <si>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</si>
  <si>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</si>
  <si>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</si>
  <si>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</si>
  <si>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</si>
  <si>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</si>
  <si>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</si>
  <si>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</si>
  <si>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</si>
  <si>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</si>
  <si>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</si>
  <si>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</si>
  <si>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</si>
  <si>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</si>
  <si>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</si>
  <si>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</si>
  <si>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</si>
  <si>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</si>
  <si>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</si>
  <si>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</si>
  <si>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</si>
  <si>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</si>
  <si>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</si>
  <si>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</si>
  <si>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</si>
  <si>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</si>
  <si>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</si>
  <si>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</si>
  <si>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</si>
  <si>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</si>
  <si>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</si>
  <si>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</si>
  <si>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</si>
  <si>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</si>
  <si>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</si>
  <si>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</si>
  <si>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</si>
  <si>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</si>
  <si>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</si>
  <si>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</si>
  <si>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</si>
  <si>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</si>
  <si>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</si>
  <si>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</si>
  <si>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</si>
  <si>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</si>
  <si>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</si>
  <si>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</si>
  <si>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</si>
  <si>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</si>
  <si>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</si>
  <si>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</si>
  <si>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</si>
  <si>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</si>
  <si>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</si>
  <si>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</si>
  <si>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</si>
  <si>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</si>
  <si>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</si>
  <si>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</si>
  <si>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</si>
  <si>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</si>
  <si>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</si>
  <si>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</si>
  <si>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</si>
  <si>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</si>
  <si>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</si>
  <si>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</si>
  <si>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</si>
  <si>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</si>
  <si>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</si>
  <si>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</si>
  <si>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</si>
  <si>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</si>
  <si>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</si>
  <si>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</si>
  <si>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</si>
  <si>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</si>
  <si>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</si>
  <si>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</si>
  <si>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</si>
  <si>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</si>
  <si>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</si>
  <si>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</si>
  <si>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</si>
  <si>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</si>
  <si>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</si>
  <si>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</si>
  <si>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</si>
  <si>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</si>
  <si>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</si>
  <si>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</si>
  <si>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</si>
  <si>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</si>
  <si>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</si>
  <si>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</si>
  <si>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</si>
  <si>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</si>
  <si>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</si>
  <si>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</si>
  <si>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</si>
  <si>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</si>
  <si>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</si>
  <si>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</si>
  <si>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</si>
  <si>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</si>
  <si>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</si>
  <si>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</si>
  <si>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</si>
  <si>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</si>
  <si>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</si>
  <si>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</si>
  <si>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</si>
  <si>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</si>
  <si>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</si>
  <si>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</si>
  <si>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</si>
  <si>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</si>
  <si>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</si>
  <si>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</si>
  <si>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</si>
  <si>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</si>
  <si>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</si>
  <si>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</si>
  <si>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</si>
  <si>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</si>
  <si>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</si>
  <si>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</si>
  <si>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</si>
  <si>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</si>
  <si>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</si>
  <si>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</si>
  <si>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</si>
  <si>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</si>
  <si>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</si>
  <si>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</si>
  <si>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</si>
  <si>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</si>
  <si>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</si>
  <si>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</si>
  <si>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</si>
  <si>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</si>
  <si>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</si>
  <si>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</si>
  <si>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</si>
  <si>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</si>
  <si>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</si>
  <si>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</si>
  <si>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</si>
  <si>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</si>
  <si>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</si>
  <si>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</si>
  <si>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</si>
  <si>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</si>
  <si>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</si>
  <si>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</si>
  <si>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</si>
  <si>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</si>
  <si>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</si>
  <si>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</si>
  <si>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</si>
  <si>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</si>
  <si>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</si>
  <si>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</si>
  <si>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</si>
  <si>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</si>
  <si>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</si>
  <si>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</si>
  <si>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</si>
  <si>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</si>
  <si>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</si>
  <si>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</si>
  <si>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</si>
  <si>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</si>
  <si>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</si>
  <si>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</si>
  <si>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</si>
  <si>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</si>
  <si>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</si>
  <si>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</si>
  <si>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</si>
  <si>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</si>
  <si>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</si>
  <si>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</si>
  <si>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</si>
  <si>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</si>
  <si>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</si>
  <si>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</si>
  <si>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</si>
  <si>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</si>
  <si>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</si>
  <si>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</si>
  <si>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</si>
  <si>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</si>
  <si>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</si>
  <si>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</si>
  <si>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</si>
  <si>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</si>
  <si>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</si>
  <si>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</si>
  <si>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</si>
  <si>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</si>
  <si>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</si>
  <si>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</si>
  <si>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</si>
  <si>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</si>
  <si>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</si>
  <si>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</si>
  <si>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</si>
  <si>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</si>
  <si>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</si>
  <si>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</si>
  <si>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</si>
  <si>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</si>
  <si>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</si>
  <si>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</si>
  <si>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</si>
  <si>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</si>
  <si>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</si>
  <si>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</si>
  <si>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</si>
  <si>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</si>
  <si>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</si>
  <si>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</si>
  <si>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</si>
  <si>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</si>
  <si>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</si>
  <si>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</si>
  <si>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</si>
  <si>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</si>
  <si>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</si>
  <si>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</si>
  <si>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</si>
  <si>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</si>
  <si>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</si>
  <si>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</si>
  <si>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</si>
  <si>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</si>
  <si>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</si>
  <si>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</si>
  <si>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</si>
  <si>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</si>
  <si>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</si>
  <si>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</si>
  <si>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</si>
  <si>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</si>
  <si>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</si>
  <si>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</si>
  <si>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</si>
  <si>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</si>
  <si>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</si>
  <si>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</si>
  <si>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</si>
  <si>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</si>
  <si>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</si>
  <si>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</si>
  <si>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</si>
  <si>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</si>
  <si>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</si>
  <si>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</si>
  <si>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</si>
  <si>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</si>
  <si>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</si>
  <si>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</si>
  <si>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</si>
  <si>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</si>
  <si>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</si>
  <si>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</si>
  <si>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</si>
  <si>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</si>
  <si>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</si>
  <si>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</si>
  <si>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</si>
  <si>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</si>
  <si>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</si>
  <si>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</si>
  <si>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</si>
  <si>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</si>
  <si>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</si>
  <si>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</si>
  <si>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</si>
  <si>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</si>
  <si>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</si>
  <si>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</si>
  <si>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</si>
  <si>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</si>
  <si>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</si>
  <si>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</si>
  <si>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</si>
  <si>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</si>
  <si>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</si>
  <si>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</si>
  <si>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</si>
  <si>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</si>
  <si>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</si>
  <si>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</si>
  <si>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</si>
  <si>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</si>
  <si>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</si>
  <si>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</si>
  <si>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</si>
  <si>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</si>
  <si>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</si>
  <si>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</si>
  <si>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</si>
  <si>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</si>
  <si>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</si>
  <si>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</si>
  <si>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</si>
  <si>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</si>
  <si>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</si>
  <si>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</si>
  <si>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</si>
  <si>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</si>
  <si>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</si>
  <si>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</si>
  <si>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</si>
  <si>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</si>
  <si>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</si>
  <si>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</si>
  <si>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</si>
  <si>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</si>
  <si>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</si>
  <si>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</si>
  <si>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</si>
  <si>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</si>
  <si>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</si>
  <si>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</si>
  <si>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</si>
  <si>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</si>
  <si>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</si>
  <si>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</si>
  <si>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</si>
  <si>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</si>
  <si>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</si>
  <si>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</si>
  <si>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</si>
  <si>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</si>
  <si>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</si>
  <si>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</si>
  <si>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</si>
  <si>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</si>
  <si>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</si>
  <si>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</si>
  <si>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</si>
  <si>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</si>
  <si>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</si>
  <si>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</si>
  <si>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</si>
  <si>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</si>
  <si>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</si>
  <si>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</si>
  <si>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</si>
  <si>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</si>
  <si>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</si>
  <si>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</si>
  <si>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</si>
  <si>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</si>
  <si>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</si>
  <si>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</si>
  <si>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</si>
  <si>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</si>
  <si>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</si>
  <si>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</si>
  <si>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</si>
  <si>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</si>
  <si>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</si>
  <si>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</si>
  <si>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</si>
  <si>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</si>
  <si>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</si>
  <si>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</si>
  <si>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</si>
  <si>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</si>
  <si>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</si>
  <si>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</si>
  <si>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</si>
  <si>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</si>
  <si>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</si>
  <si>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</si>
  <si>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</si>
  <si>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</si>
  <si>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</si>
  <si>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</si>
  <si>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</si>
  <si>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</si>
  <si>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</si>
  <si>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</si>
  <si>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</si>
  <si>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</si>
  <si>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</si>
  <si>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</si>
  <si>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</si>
  <si>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</si>
  <si>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</si>
  <si>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</si>
  <si>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</si>
  <si>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</si>
  <si>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</si>
  <si>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</si>
  <si>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</si>
  <si>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</si>
  <si>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</si>
  <si>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</si>
  <si>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</si>
  <si>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</si>
  <si>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</si>
  <si>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</si>
  <si>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</si>
  <si>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</si>
  <si>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</si>
  <si>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</si>
  <si>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</si>
  <si>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</si>
  <si>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</si>
  <si>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</si>
  <si>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</si>
  <si>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</si>
  <si>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</si>
  <si>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</si>
  <si>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</si>
  <si>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</si>
  <si>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</si>
  <si>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</si>
  <si>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</si>
  <si>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</si>
  <si>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</si>
  <si>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</si>
  <si>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</si>
  <si>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</si>
  <si>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</si>
  <si>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</si>
  <si>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</si>
  <si>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</si>
  <si>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</si>
  <si>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</si>
  <si>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</si>
  <si>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</si>
  <si>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</si>
  <si>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</si>
  <si>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</si>
  <si>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</si>
  <si>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</si>
  <si>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</si>
  <si>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</si>
  <si>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</si>
  <si>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</si>
  <si>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</si>
  <si>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</si>
  <si>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</si>
  <si>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</si>
  <si>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</si>
  <si>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</si>
  <si>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</si>
  <si>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</si>
  <si>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</si>
  <si>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</si>
  <si>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</si>
  <si>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</si>
  <si>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</si>
  <si>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</si>
  <si>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</si>
  <si>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</si>
  <si>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</si>
  <si>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</si>
  <si>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</si>
  <si>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</si>
  <si>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</si>
  <si>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</si>
  <si>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</si>
  <si>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</si>
  <si>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</si>
  <si>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</si>
  <si>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</si>
  <si>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</si>
  <si>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</si>
  <si>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</si>
  <si>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</si>
  <si>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</si>
  <si>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</si>
  <si>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</si>
  <si>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</si>
  <si>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</si>
  <si>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</si>
  <si>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</si>
  <si>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</si>
  <si>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</si>
  <si>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</si>
  <si>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</si>
  <si>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</si>
  <si>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</si>
  <si>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</si>
  <si>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</si>
  <si>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</si>
  <si>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</si>
  <si>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</si>
  <si>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</si>
  <si>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</si>
  <si>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</si>
  <si>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</si>
  <si>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</si>
  <si>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</si>
  <si>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</si>
  <si>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</si>
  <si>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</si>
  <si>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</si>
  <si>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</si>
  <si>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</si>
  <si>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</si>
  <si>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</si>
  <si>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</si>
  <si>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</si>
  <si>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</si>
  <si>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</si>
  <si>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</si>
  <si>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</si>
  <si>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</si>
  <si>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</si>
  <si>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</si>
  <si>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</si>
  <si>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</si>
  <si>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</si>
  <si>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</si>
  <si>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</si>
  <si>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</si>
  <si>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</si>
  <si>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</si>
  <si>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</si>
  <si>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</si>
  <si>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</si>
  <si>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</si>
  <si>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</si>
  <si>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</si>
  <si>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</si>
  <si>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</si>
  <si>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</si>
  <si>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</si>
  <si>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</si>
  <si>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</si>
  <si>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</si>
  <si>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</si>
  <si>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</si>
  <si>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</si>
  <si>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</si>
  <si>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</si>
  <si>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</si>
  <si>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</si>
  <si>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</si>
  <si>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</si>
  <si>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</si>
  <si>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</si>
  <si>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</si>
  <si>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</si>
  <si>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</si>
  <si>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</si>
  <si>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</si>
  <si>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</si>
  <si>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</si>
  <si>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</si>
  <si>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</si>
  <si>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</si>
  <si>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</si>
  <si>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</si>
  <si>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</si>
  <si>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</si>
  <si>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</si>
  <si>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</si>
  <si>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</si>
  <si>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</si>
  <si>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</si>
  <si>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</si>
  <si>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</si>
  <si>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</si>
  <si>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</si>
  <si>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</si>
  <si>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</si>
  <si>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</si>
  <si>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</si>
  <si>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</si>
  <si>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</si>
  <si>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</si>
  <si>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</si>
  <si>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</si>
  <si>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</si>
  <si>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</si>
  <si>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</si>
  <si>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</si>
  <si>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</si>
  <si>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</si>
  <si>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</si>
  <si>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</si>
  <si>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</si>
  <si>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</si>
  <si>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</si>
  <si>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</si>
  <si>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</si>
  <si>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</si>
  <si>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</si>
  <si>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</si>
  <si>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</si>
  <si>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</si>
  <si>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</si>
  <si>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</si>
  <si>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</si>
  <si>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</si>
  <si>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</si>
  <si>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</si>
  <si>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</si>
  <si>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</si>
  <si>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</si>
  <si>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</si>
  <si>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</si>
  <si>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</si>
  <si>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</si>
  <si>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</si>
  <si>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</si>
  <si>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</si>
  <si>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</si>
  <si>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</si>
  <si>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</si>
  <si>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</si>
  <si>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</si>
  <si>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</si>
  <si>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</si>
  <si>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</si>
  <si>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</si>
  <si>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</si>
  <si>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</si>
  <si>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</si>
  <si>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</si>
  <si>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</si>
  <si>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</si>
  <si>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</si>
  <si>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</si>
  <si>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</si>
  <si>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</si>
  <si>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</si>
  <si>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</si>
  <si>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</si>
  <si>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</si>
  <si>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</si>
  <si>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</si>
  <si>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</si>
  <si>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</si>
  <si>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</si>
  <si>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</si>
  <si>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</si>
  <si>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</si>
  <si>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</si>
  <si>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</si>
  <si>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</si>
  <si>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</si>
  <si>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</si>
  <si>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</si>
  <si>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</si>
  <si>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</si>
  <si>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</si>
  <si>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</si>
  <si>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</si>
  <si>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</si>
  <si>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</si>
  <si>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</si>
  <si>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</si>
  <si>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</si>
  <si>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</si>
  <si>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</si>
  <si>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</si>
  <si>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</si>
  <si>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</si>
  <si>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</si>
  <si>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</si>
  <si>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</si>
  <si>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</si>
  <si>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</si>
  <si>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</si>
  <si>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</si>
  <si>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</si>
  <si>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</si>
  <si>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</si>
  <si>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</si>
  <si>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</si>
  <si>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</si>
  <si>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</si>
  <si>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</si>
  <si>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</si>
  <si>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</si>
  <si>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</si>
  <si>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</si>
  <si>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</si>
  <si>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</si>
  <si>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</si>
  <si>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</si>
  <si>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</si>
  <si>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</si>
  <si>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</si>
  <si>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</si>
  <si>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</si>
  <si>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</si>
  <si>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</si>
  <si>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</si>
  <si>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</si>
  <si>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</si>
  <si>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</si>
  <si>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</si>
  <si>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</si>
  <si>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</si>
  <si>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</si>
  <si>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</si>
  <si>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</si>
  <si>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</si>
  <si>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</si>
  <si>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</si>
  <si>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</si>
  <si>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</si>
  <si>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</si>
  <si>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</si>
  <si>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</si>
  <si>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</si>
  <si>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</si>
  <si>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</si>
  <si>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</si>
  <si>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</si>
  <si>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</si>
  <si>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</si>
  <si>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</si>
  <si>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</si>
  <si>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</si>
  <si>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</si>
  <si>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</si>
  <si>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</si>
  <si>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</si>
  <si>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</si>
  <si>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</si>
  <si>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</si>
  <si>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</si>
  <si>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</si>
  <si>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</si>
  <si>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</si>
  <si>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</si>
  <si>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</si>
  <si>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</si>
  <si>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</si>
  <si>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</si>
  <si>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</si>
  <si>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</si>
  <si>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</si>
  <si>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</si>
  <si>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</si>
  <si>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</si>
  <si>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</si>
  <si>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</si>
  <si>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</si>
  <si>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</si>
  <si>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</si>
  <si>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</si>
  <si>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</si>
  <si>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</si>
  <si>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</si>
  <si>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</si>
  <si>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</si>
  <si>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</si>
  <si>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</si>
  <si>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</si>
  <si>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</si>
  <si>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</si>
  <si>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</si>
  <si>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</si>
  <si>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</si>
  <si>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</si>
  <si>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</si>
  <si>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</si>
  <si>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</si>
  <si>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</si>
  <si>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</si>
  <si>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</si>
  <si>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</si>
  <si>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</si>
  <si>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</si>
  <si>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</si>
  <si>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</si>
  <si>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</si>
  <si>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</si>
  <si>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</si>
  <si>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</si>
  <si>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</si>
  <si>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</si>
  <si>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</si>
  <si>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</si>
  <si>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</si>
  <si>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</si>
  <si>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</si>
  <si>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</si>
  <si>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</si>
  <si>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</si>
  <si>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</si>
  <si>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</si>
  <si>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</si>
  <si>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</si>
  <si>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</si>
  <si>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</si>
  <si>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</si>
  <si>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</si>
  <si>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</si>
  <si>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</si>
  <si>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</si>
  <si>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</si>
  <si>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</si>
  <si>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</si>
  <si>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</si>
  <si>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</si>
  <si>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</si>
  <si>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</si>
  <si>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</si>
  <si>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</si>
  <si>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</si>
  <si>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</si>
  <si>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</si>
  <si>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</si>
  <si>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</si>
  <si>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</si>
  <si>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</si>
  <si>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</si>
  <si>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</si>
  <si>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</si>
  <si>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</si>
  <si>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</si>
  <si>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</si>
  <si>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</si>
  <si>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</si>
  <si>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</si>
  <si>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</si>
  <si>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</si>
  <si>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</si>
  <si>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</si>
  <si>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</si>
  <si>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</si>
  <si>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</si>
  <si>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</si>
  <si>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</si>
  <si>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</si>
  <si>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</si>
  <si>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</si>
  <si>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</si>
  <si>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</si>
  <si>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</si>
  <si>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</si>
  <si>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</si>
  <si>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</si>
  <si>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</si>
  <si>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</si>
  <si>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</si>
  <si>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</si>
  <si>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</si>
  <si>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</si>
  <si>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</si>
  <si>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</si>
  <si>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</si>
  <si>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</si>
  <si>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</si>
  <si>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</si>
  <si>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</si>
  <si>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</si>
  <si>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</si>
  <si>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</si>
  <si>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</si>
  <si>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</si>
  <si>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</si>
  <si>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</si>
  <si>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</si>
  <si>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</si>
  <si>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</si>
  <si>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</si>
  <si>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</si>
  <si>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</si>
  <si>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</si>
  <si>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</si>
  <si>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</si>
  <si>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</si>
  <si>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</si>
  <si>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</si>
  <si>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</si>
  <si>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</si>
  <si>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</si>
  <si>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</si>
  <si>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</si>
  <si>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</si>
  <si>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</si>
  <si>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</si>
  <si>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</si>
  <si>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</si>
  <si>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</si>
  <si>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</si>
  <si>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</si>
  <si>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</si>
  <si>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</si>
  <si>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</si>
  <si>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</si>
  <si>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</si>
  <si>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</si>
  <si>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</si>
  <si>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</si>
  <si>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</si>
  <si>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</si>
  <si>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</si>
  <si>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</si>
  <si>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</si>
  <si>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</si>
  <si>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</si>
  <si>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</si>
  <si>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</si>
  <si>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</si>
  <si>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</si>
  <si>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</si>
  <si>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</si>
  <si>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</si>
  <si>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</si>
  <si>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</si>
  <si>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</si>
  <si>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</si>
  <si>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</si>
  <si>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</si>
  <si>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</si>
  <si>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</si>
  <si>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</si>
  <si>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</si>
  <si>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</si>
  <si>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</si>
  <si>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</si>
  <si>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</si>
  <si>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</si>
  <si>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</si>
  <si>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</si>
  <si>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</si>
  <si>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</si>
  <si>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</si>
  <si>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</si>
  <si>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</si>
  <si>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</si>
  <si>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</si>
  <si>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</si>
  <si>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</si>
  <si>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</si>
  <si>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</si>
  <si>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</si>
  <si>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</si>
  <si>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</si>
  <si>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</si>
  <si>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</si>
  <si>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</si>
  <si>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</si>
  <si>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</si>
  <si>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</si>
  <si>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</si>
  <si>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</si>
  <si>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</si>
  <si>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</si>
  <si>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</si>
  <si>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</si>
  <si>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</si>
  <si>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</si>
  <si>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</si>
  <si>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</si>
  <si>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</si>
  <si>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</si>
  <si>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</si>
  <si>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</si>
  <si>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</si>
  <si>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</si>
  <si>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</si>
  <si>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</si>
  <si>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</si>
  <si>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</si>
  <si>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</si>
  <si>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</si>
  <si>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</si>
  <si>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</si>
  <si>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</si>
  <si>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</si>
  <si>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</si>
  <si>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</si>
  <si>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</si>
  <si>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</si>
  <si>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</si>
  <si>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</si>
  <si>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</si>
  <si>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</si>
  <si>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</si>
  <si>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</si>
  <si>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</si>
  <si>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</si>
  <si>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</si>
  <si>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</si>
  <si>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</si>
  <si>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</si>
  <si>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</si>
  <si>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</si>
  <si>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</si>
  <si>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</si>
  <si>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</si>
  <si>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</si>
  <si>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</si>
  <si>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</si>
  <si>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</si>
  <si>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</si>
  <si>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</si>
  <si>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</si>
  <si>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</si>
  <si>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</si>
  <si>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</si>
  <si>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</si>
  <si>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</si>
  <si>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</si>
  <si>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</si>
  <si>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</si>
  <si>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</si>
  <si>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</si>
  <si>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</si>
  <si>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</si>
  <si>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</si>
  <si>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</si>
  <si>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</si>
  <si>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</si>
  <si>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</si>
  <si>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</si>
  <si>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</si>
  <si>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</si>
  <si>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</si>
  <si>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</si>
  <si>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</si>
  <si>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</si>
  <si>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</si>
  <si>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</si>
  <si>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</si>
  <si>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</si>
  <si>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</si>
  <si>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</si>
  <si>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</si>
  <si>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</si>
  <si>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</si>
  <si>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</si>
  <si>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</si>
  <si>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</si>
  <si>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</si>
  <si>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</si>
  <si>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</si>
  <si>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</si>
  <si>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</si>
  <si>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</si>
  <si>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</si>
  <si>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</si>
  <si>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</si>
  <si>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</si>
  <si>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</si>
  <si>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</si>
  <si>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</si>
  <si>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</si>
  <si>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</si>
  <si>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</si>
  <si>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</si>
  <si>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</si>
  <si>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</si>
  <si>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</si>
  <si>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</si>
  <si>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</si>
  <si>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</si>
  <si>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</si>
  <si>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</si>
  <si>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</si>
  <si>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</si>
  <si>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</si>
  <si>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</si>
  <si>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</si>
  <si>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</si>
  <si>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</si>
  <si>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</si>
  <si>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</si>
  <si>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</si>
  <si>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</si>
  <si>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</si>
  <si>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</si>
  <si>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</si>
  <si>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</si>
  <si>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</si>
  <si>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</si>
  <si>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</si>
  <si>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</si>
  <si>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</si>
  <si>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</si>
  <si>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</si>
  <si>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</si>
  <si>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</si>
  <si>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</si>
  <si>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</si>
  <si>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</si>
  <si>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</si>
  <si>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</si>
  <si>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</si>
  <si>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</si>
  <si>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</si>
  <si>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</si>
  <si>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</si>
  <si>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</si>
  <si>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</si>
  <si>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</si>
  <si>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</si>
  <si>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</si>
  <si>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</si>
  <si>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</si>
  <si>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</si>
  <si>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</si>
  <si>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</si>
  <si>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</si>
  <si>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</si>
  <si>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</si>
  <si>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</si>
  <si>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</si>
  <si>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</si>
  <si>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</si>
  <si>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</si>
  <si>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</si>
  <si>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</si>
  <si>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</si>
  <si>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</si>
  <si>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</si>
  <si>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</si>
  <si>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</si>
  <si>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</si>
  <si>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</si>
  <si>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</si>
  <si>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</si>
  <si>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</si>
  <si>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</si>
  <si>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</si>
  <si>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</si>
  <si>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</si>
  <si>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</si>
  <si>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</si>
  <si>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</si>
  <si>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</si>
  <si>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</si>
  <si>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</si>
  <si>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</si>
  <si>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</si>
  <si>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</si>
  <si>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</si>
  <si>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</si>
  <si>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</si>
  <si>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</si>
  <si>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</si>
  <si>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</si>
  <si>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</si>
  <si>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</si>
  <si>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</si>
  <si>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</si>
  <si>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</si>
  <si>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</si>
  <si>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</si>
  <si>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</si>
  <si>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</si>
  <si>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</si>
  <si>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</si>
  <si>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</si>
  <si>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</si>
  <si>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</si>
  <si>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</si>
  <si>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</si>
  <si>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</si>
  <si>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</si>
  <si>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</si>
  <si>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</si>
  <si>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</si>
  <si>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</si>
  <si>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</si>
  <si>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</si>
  <si>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</si>
  <si>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</si>
  <si>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</si>
  <si>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</si>
  <si>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</si>
  <si>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</si>
  <si>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</si>
  <si>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</si>
  <si>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</si>
  <si>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</si>
  <si>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</si>
  <si>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</si>
  <si>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</si>
  <si>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</si>
  <si>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</si>
  <si>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</si>
  <si>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</si>
  <si>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</si>
  <si>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</si>
  <si>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</si>
  <si>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</si>
  <si>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</si>
  <si>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</si>
  <si>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</si>
  <si>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</si>
  <si>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</si>
  <si>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</si>
  <si>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</si>
  <si>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</si>
  <si>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</si>
  <si>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</si>
  <si>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</si>
  <si>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</si>
  <si>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</si>
  <si>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</si>
  <si>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</si>
  <si>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</si>
  <si>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</si>
  <si>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</si>
  <si>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</si>
  <si>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</si>
  <si>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</si>
  <si>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</si>
  <si>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</si>
  <si>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</si>
  <si>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</si>
  <si>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</si>
  <si>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</si>
  <si>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</si>
  <si>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</si>
  <si>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</si>
  <si>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</si>
  <si>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</si>
  <si>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</si>
  <si>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</si>
  <si>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</si>
  <si>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</si>
  <si>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</si>
  <si>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</si>
  <si>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</si>
  <si>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</si>
  <si>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</si>
  <si>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</si>
  <si>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</si>
  <si>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</si>
  <si>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</si>
  <si>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</si>
  <si>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</si>
  <si>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</si>
  <si>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</si>
  <si>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</si>
  <si>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</si>
  <si>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</si>
  <si>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</si>
  <si>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</si>
  <si>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</si>
  <si>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</si>
  <si>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</si>
  <si>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</si>
  <si>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</si>
  <si>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</si>
  <si>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</si>
  <si>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</si>
  <si>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</si>
  <si>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</si>
  <si>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</si>
  <si>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</si>
  <si>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</si>
  <si>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</si>
  <si>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</si>
  <si>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</si>
  <si>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</si>
  <si>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</si>
  <si>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</si>
  <si>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</si>
  <si>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</si>
  <si>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</si>
  <si>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</si>
  <si>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</si>
  <si>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</si>
  <si>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</si>
  <si>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</si>
  <si>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</si>
  <si>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</si>
  <si>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</si>
  <si>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</si>
  <si>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</si>
  <si>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</si>
  <si>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</si>
  <si>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</si>
  <si>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</si>
  <si>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</si>
  <si>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</si>
  <si>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</si>
  <si>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</si>
  <si>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</si>
  <si>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</si>
  <si>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</si>
  <si>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</si>
  <si>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</si>
  <si>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</si>
  <si>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</si>
  <si>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</si>
  <si>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</si>
  <si>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</si>
  <si>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</si>
  <si>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</si>
  <si>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</si>
  <si>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</si>
  <si>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</si>
  <si>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</si>
  <si>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</si>
  <si>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</si>
  <si>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</si>
  <si>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</si>
  <si>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</si>
  <si>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</si>
  <si>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</si>
  <si>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</si>
  <si>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</si>
  <si>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</si>
  <si>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</si>
  <si>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</si>
  <si>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</si>
  <si>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</si>
  <si>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</si>
  <si>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</si>
  <si>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</si>
  <si>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</si>
  <si>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</si>
  <si>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</si>
  <si>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</si>
  <si>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</si>
  <si>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</si>
  <si>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</si>
  <si>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</si>
  <si>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</si>
  <si>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</si>
  <si>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</si>
  <si>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</si>
  <si>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</si>
  <si>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</si>
  <si>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</si>
  <si>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</si>
  <si>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</si>
  <si>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</si>
  <si>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</si>
  <si>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</si>
  <si>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</si>
  <si>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</si>
  <si>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</si>
  <si>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</si>
  <si>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</si>
  <si>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</si>
  <si>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</si>
  <si>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</si>
  <si>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</si>
  <si>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</si>
  <si>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</si>
  <si>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</si>
  <si>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</si>
  <si>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</si>
  <si>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</si>
  <si>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</si>
  <si>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</si>
  <si>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</si>
  <si>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</si>
  <si>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</si>
  <si>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</si>
  <si>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</si>
  <si>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</si>
  <si>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</si>
  <si>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</si>
  <si>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</si>
  <si>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</si>
  <si>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</si>
  <si>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</si>
  <si>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</si>
  <si>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</si>
  <si>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</si>
  <si>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</si>
  <si>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</si>
  <si>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</si>
  <si>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</si>
  <si>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</si>
  <si>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</si>
  <si>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</si>
  <si>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</si>
  <si>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</si>
  <si>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</si>
  <si>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</si>
  <si>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</si>
  <si>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</si>
  <si>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</si>
  <si>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</si>
  <si>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</si>
  <si>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</si>
  <si>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</si>
  <si>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</si>
  <si>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</si>
  <si>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</si>
  <si>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</si>
  <si>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</si>
  <si>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</si>
  <si>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</si>
  <si>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</si>
  <si>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</si>
  <si>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</si>
  <si>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</si>
  <si>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</si>
  <si>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</si>
  <si>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</si>
  <si>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</si>
  <si>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</si>
  <si>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</si>
  <si>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</si>
  <si>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</si>
  <si>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</si>
  <si>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</si>
  <si>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</si>
  <si>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</si>
  <si>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</si>
  <si>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</si>
  <si>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</si>
  <si>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</si>
  <si>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</si>
  <si>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</si>
  <si>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</si>
  <si>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</si>
  <si>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</si>
  <si>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</si>
  <si>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</si>
  <si>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</si>
  <si>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</si>
  <si>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</si>
  <si>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</si>
  <si>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</si>
  <si>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</si>
  <si>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</si>
  <si>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</si>
  <si>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</si>
  <si>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</si>
  <si>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</si>
  <si>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</si>
  <si>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</si>
  <si>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</si>
  <si>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</si>
  <si>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</si>
  <si>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</si>
  <si>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</si>
  <si>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</si>
  <si>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</si>
  <si>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</si>
  <si>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</si>
  <si>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</si>
  <si>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</si>
  <si>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</si>
  <si>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</si>
  <si>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</si>
  <si>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</si>
  <si>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</si>
  <si>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</si>
  <si>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</si>
  <si>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</si>
  <si>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</si>
  <si>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</si>
  <si>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</si>
  <si>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</si>
  <si>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</si>
  <si>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</si>
  <si>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</si>
  <si>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</si>
  <si>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</si>
  <si>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</si>
  <si>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</si>
  <si>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</si>
  <si>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</si>
  <si>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</si>
  <si>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</si>
  <si>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</si>
  <si>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</si>
  <si>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</si>
  <si>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</si>
  <si>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</si>
  <si>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</si>
  <si>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</si>
  <si>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</si>
  <si>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</si>
  <si>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</si>
  <si>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</si>
  <si>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</si>
  <si>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</si>
  <si>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</si>
  <si>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</si>
  <si>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</si>
  <si>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</si>
  <si>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</si>
  <si>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</si>
  <si>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</si>
  <si>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</si>
  <si>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</si>
  <si>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</si>
  <si>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</si>
  <si>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</si>
  <si>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</si>
  <si>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</si>
  <si>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</si>
  <si>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</si>
  <si>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</si>
  <si>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</si>
  <si>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</si>
  <si>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</si>
  <si>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</si>
  <si>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</si>
  <si>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</si>
  <si>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</si>
  <si>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</si>
  <si>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</si>
  <si>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</si>
  <si>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</si>
  <si>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</si>
  <si>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</si>
  <si>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</si>
  <si>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</si>
  <si>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</si>
  <si>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</si>
  <si>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</si>
  <si>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</si>
  <si>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</si>
  <si>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</si>
  <si>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</si>
  <si>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</si>
  <si>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</si>
  <si>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</si>
  <si>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</si>
  <si>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</si>
  <si>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</si>
  <si>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</si>
  <si>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</si>
  <si>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</si>
  <si>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</si>
  <si>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</si>
  <si>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</si>
  <si>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</si>
  <si>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</si>
  <si>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</si>
  <si>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</si>
  <si>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</si>
  <si>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</si>
  <si>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</si>
  <si>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</si>
  <si>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</si>
  <si>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</si>
  <si>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</si>
  <si>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</si>
  <si>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</si>
  <si>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</si>
  <si>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</si>
  <si>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</si>
  <si>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</si>
  <si>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</si>
  <si>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</si>
  <si>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</si>
  <si>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</si>
  <si>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</si>
  <si>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</si>
  <si>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</si>
  <si>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</si>
  <si>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</si>
  <si>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</si>
  <si>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</si>
  <si>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</si>
  <si>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</si>
  <si>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</si>
  <si>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</si>
  <si>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</si>
  <si>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</si>
  <si>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</si>
  <si>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</si>
  <si>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</si>
  <si>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</si>
  <si>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</si>
  <si>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</si>
  <si>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</si>
  <si>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</si>
  <si>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</si>
  <si>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</si>
  <si>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</si>
  <si>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</si>
  <si>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</si>
  <si>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</si>
  <si>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</si>
  <si>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</si>
  <si>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</si>
  <si>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</si>
  <si>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</si>
  <si>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</si>
  <si>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</si>
  <si>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</si>
  <si>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</si>
  <si>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</si>
  <si>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</si>
  <si>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</si>
  <si>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</si>
  <si>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</si>
  <si>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</si>
  <si>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</si>
  <si>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</si>
  <si>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</si>
  <si>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</si>
  <si>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</si>
  <si>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</si>
  <si>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</si>
  <si>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</si>
  <si>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</si>
  <si>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</si>
  <si>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</si>
  <si>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</si>
  <si>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</si>
  <si>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</si>
  <si>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</si>
  <si>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</si>
  <si>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</si>
  <si>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</si>
  <si>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</si>
  <si>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</si>
  <si>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</si>
  <si>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</si>
  <si>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</si>
  <si>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</si>
  <si>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</si>
  <si>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</si>
  <si>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</si>
  <si>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</si>
  <si>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</si>
  <si>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</si>
  <si>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</si>
  <si>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</si>
  <si>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</si>
  <si>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</si>
  <si>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</si>
  <si>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</si>
  <si>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</si>
  <si>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</si>
  <si>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</si>
  <si>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</si>
  <si>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</si>
  <si>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</si>
  <si>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</si>
  <si>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</si>
  <si>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</si>
  <si>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</si>
  <si>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</si>
  <si>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</si>
  <si>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</si>
  <si>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</si>
  <si>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</si>
  <si>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</si>
  <si>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</si>
  <si>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</si>
  <si>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</si>
  <si>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</si>
  <si>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</si>
  <si>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</si>
  <si>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</si>
  <si>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</si>
  <si>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</si>
  <si>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</si>
  <si>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</si>
  <si>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</si>
  <si>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</si>
  <si>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</si>
  <si>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</si>
  <si>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</si>
  <si>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</si>
  <si>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</si>
  <si>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</si>
  <si>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</si>
  <si>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</si>
  <si>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</si>
  <si>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</si>
  <si>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</si>
  <si>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</si>
  <si>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</si>
  <si>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</si>
  <si>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</si>
  <si>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</si>
  <si>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</si>
  <si>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</si>
  <si>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</si>
  <si>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</si>
  <si>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</si>
  <si>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</si>
  <si>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</si>
  <si>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</si>
  <si>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</si>
  <si>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</si>
  <si>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</si>
  <si>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</si>
  <si>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</si>
  <si>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</si>
  <si>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</si>
  <si>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</si>
  <si>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</si>
  <si>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</si>
  <si>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</si>
  <si>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</si>
  <si>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</si>
  <si>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</si>
  <si>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</si>
  <si>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</si>
  <si>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</si>
  <si>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</si>
  <si>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</si>
  <si>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</si>
  <si>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</si>
  <si>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</si>
  <si>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</si>
  <si>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</si>
  <si>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</si>
  <si>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</si>
  <si>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</si>
  <si>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</si>
  <si>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</si>
  <si>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</si>
  <si>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</si>
  <si>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</si>
  <si>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</si>
  <si>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</si>
  <si>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</si>
  <si>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</si>
  <si>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</si>
  <si>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</si>
  <si>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</si>
  <si>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</si>
  <si>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</si>
  <si>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</si>
  <si>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</si>
  <si>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</si>
  <si>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</si>
  <si>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</si>
  <si>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</si>
  <si>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</si>
  <si>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</si>
  <si>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</si>
  <si>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</si>
  <si>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</si>
  <si>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</si>
  <si>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</si>
  <si>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</si>
  <si>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</si>
  <si>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</si>
  <si>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</si>
  <si>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</si>
  <si>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</si>
  <si>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</si>
  <si>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</si>
  <si>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</si>
  <si>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</si>
  <si>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</si>
  <si>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</si>
  <si>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</si>
  <si>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</si>
  <si>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</si>
  <si>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</si>
  <si>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</si>
  <si>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</si>
  <si>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</si>
  <si>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</si>
  <si>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</si>
  <si>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</si>
  <si>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</si>
  <si>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</si>
  <si>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</si>
  <si>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</si>
  <si>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</si>
  <si>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</si>
  <si>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</si>
  <si>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</si>
  <si>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</si>
  <si>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</si>
  <si>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</si>
  <si>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</si>
  <si>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</si>
  <si>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</si>
  <si>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</si>
  <si>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</si>
  <si>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</si>
  <si>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</si>
  <si>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</si>
  <si>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</si>
  <si>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</si>
  <si>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</si>
  <si>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</si>
  <si>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</si>
  <si>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</si>
  <si>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</si>
  <si>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</si>
  <si>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</si>
  <si>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</si>
  <si>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</si>
  <si>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</si>
  <si>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</si>
  <si>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</si>
  <si>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</si>
  <si>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</si>
  <si>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</si>
  <si>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</si>
  <si>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</si>
  <si>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</si>
  <si>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</si>
  <si>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</si>
  <si>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</si>
  <si>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</si>
  <si>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</si>
  <si>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</si>
  <si>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</si>
  <si>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</si>
  <si>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</si>
  <si>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</si>
  <si>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</si>
  <si>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</si>
  <si>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</si>
  <si>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</si>
  <si>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</si>
  <si>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</si>
  <si>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</si>
  <si>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</si>
  <si>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</si>
  <si>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</si>
  <si>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</si>
  <si>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</si>
  <si>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</si>
  <si>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</si>
  <si>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</si>
  <si>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</si>
  <si>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</si>
  <si>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</si>
  <si>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</si>
  <si>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</si>
  <si>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</si>
  <si>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</si>
  <si>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</si>
  <si>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</si>
  <si>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</si>
  <si>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</si>
  <si>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</si>
  <si>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</si>
  <si>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</si>
  <si>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</si>
  <si>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</si>
  <si>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</si>
  <si>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</si>
  <si>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</si>
  <si>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</si>
  <si>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</si>
  <si>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</si>
  <si>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</si>
  <si>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</si>
  <si>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</si>
  <si>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</si>
  <si>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</si>
  <si>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</si>
  <si>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</si>
  <si>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</si>
  <si>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</si>
  <si>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</si>
  <si>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</si>
  <si>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</si>
  <si>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</si>
  <si>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</si>
  <si>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</si>
  <si>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</si>
  <si>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</si>
  <si>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</si>
  <si>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</si>
  <si>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</si>
  <si>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</si>
  <si>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</si>
  <si>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</si>
  <si>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</si>
  <si>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</si>
  <si>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</si>
  <si>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</si>
  <si>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</si>
  <si>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</si>
  <si>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</si>
  <si>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</si>
  <si>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</si>
  <si>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</si>
  <si>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</si>
  <si>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</si>
  <si>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</si>
  <si>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</si>
  <si>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</si>
  <si>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</si>
  <si>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</si>
  <si>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</si>
  <si>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</si>
  <si>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</si>
  <si>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</si>
  <si>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</si>
  <si>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</si>
  <si>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</si>
  <si>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</si>
  <si>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</si>
  <si>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</si>
  <si>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</si>
  <si>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</si>
  <si>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</si>
  <si>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</si>
  <si>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</si>
  <si>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</si>
  <si>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</si>
  <si>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</si>
  <si>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</si>
  <si>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</si>
  <si>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</si>
  <si>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</si>
  <si>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</si>
  <si>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</si>
  <si>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</si>
  <si>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</si>
  <si>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</si>
  <si>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</si>
  <si>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</si>
  <si>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</si>
  <si>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</si>
  <si>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</si>
  <si>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</si>
  <si>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</si>
  <si>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</si>
  <si>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</si>
  <si>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</si>
  <si>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</si>
  <si>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</si>
  <si>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</si>
  <si>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</si>
  <si>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</si>
  <si>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</si>
  <si>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</si>
  <si>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</si>
  <si>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</si>
  <si>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</si>
  <si>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</si>
  <si>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</si>
  <si>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</si>
  <si>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</si>
  <si>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</si>
  <si>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</si>
  <si>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</si>
  <si>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</si>
  <si>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</si>
  <si>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</si>
  <si>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</si>
  <si>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</si>
  <si>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</si>
  <si>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</si>
  <si>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</si>
  <si>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</si>
  <si>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</si>
  <si>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</si>
  <si>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</si>
  <si>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</si>
  <si>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</si>
  <si>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</si>
  <si>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</si>
  <si>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</si>
  <si>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</si>
  <si>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</si>
  <si>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</si>
  <si>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</si>
  <si>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</si>
  <si>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</si>
  <si>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</si>
  <si>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</si>
  <si>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</si>
  <si>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</si>
  <si>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</si>
  <si>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</si>
  <si>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</si>
  <si>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</si>
  <si>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</si>
  <si>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</si>
  <si>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</si>
  <si>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</si>
  <si>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</si>
  <si>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</si>
  <si>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</si>
  <si>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</si>
  <si>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</si>
  <si>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</si>
  <si>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</si>
  <si>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</si>
  <si>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</si>
  <si>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</si>
  <si>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</si>
  <si>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</si>
  <si>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</si>
  <si>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</si>
  <si>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</si>
  <si>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</si>
  <si>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</si>
  <si>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</si>
  <si>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</si>
  <si>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</si>
  <si>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</si>
  <si>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</si>
  <si>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</si>
  <si>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</si>
  <si>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</si>
  <si>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</si>
  <si>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</si>
  <si>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</si>
  <si>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</si>
  <si>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</si>
  <si>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</si>
  <si>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</si>
  <si>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</si>
  <si>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</si>
  <si>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</si>
  <si>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</si>
  <si>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</si>
  <si>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</si>
  <si>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</si>
  <si>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</si>
  <si>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</si>
  <si>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</si>
  <si>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</si>
  <si>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</si>
  <si>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</si>
  <si>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</si>
  <si>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</si>
  <si>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</si>
  <si>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</si>
  <si>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</si>
  <si>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</si>
  <si>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</si>
  <si>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</si>
  <si>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</si>
  <si>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</si>
  <si>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</si>
  <si>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</si>
  <si>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</si>
  <si>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</si>
  <si>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</si>
  <si>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</si>
  <si>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</si>
  <si>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</si>
  <si>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</si>
  <si>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</si>
  <si>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</si>
  <si>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</si>
  <si>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</si>
  <si>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</si>
  <si>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</si>
  <si>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</si>
  <si>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</si>
  <si>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</si>
  <si>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</si>
  <si>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</si>
  <si>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</si>
  <si>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</si>
  <si>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</si>
  <si>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</si>
  <si>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</si>
  <si>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</si>
  <si>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</si>
  <si>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</si>
  <si>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</si>
  <si>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</si>
  <si>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</si>
  <si>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</si>
  <si>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</si>
  <si>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</si>
  <si>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</si>
  <si>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</si>
  <si>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</si>
  <si>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</si>
  <si>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</si>
  <si>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</si>
  <si>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</si>
  <si>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</si>
  <si>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</si>
  <si>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</si>
  <si>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</si>
  <si>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</si>
  <si>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</si>
  <si>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</si>
  <si>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</si>
  <si>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</si>
  <si>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</si>
  <si>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</si>
  <si>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</si>
  <si>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</si>
  <si>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</si>
  <si>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</si>
  <si>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</si>
  <si>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</si>
  <si>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</si>
  <si>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</si>
  <si>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</si>
  <si>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</si>
  <si>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</si>
  <si>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</si>
  <si>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</si>
  <si>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</si>
  <si>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</si>
  <si>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</si>
  <si>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</si>
  <si>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</si>
  <si>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</si>
  <si>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</si>
  <si>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</si>
  <si>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</si>
  <si>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</si>
  <si>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</si>
  <si>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</si>
  <si>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</si>
  <si>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</si>
  <si>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</si>
  <si>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</si>
  <si>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</si>
  <si>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</si>
  <si>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</si>
  <si>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</si>
  <si>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</si>
  <si>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</si>
  <si>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</si>
  <si>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</si>
  <si>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</si>
  <si>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</si>
  <si>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</si>
  <si>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</si>
  <si>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</si>
  <si>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</si>
  <si>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</si>
  <si>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</si>
  <si>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</si>
  <si>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</si>
  <si>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</si>
  <si>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</si>
  <si>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</si>
  <si>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</si>
  <si>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</si>
  <si>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</si>
  <si>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</si>
  <si>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</si>
  <si>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</si>
  <si>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</si>
  <si>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</si>
  <si>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</si>
  <si>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</si>
  <si>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</si>
  <si>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</si>
  <si>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</si>
  <si>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</si>
  <si>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</si>
  <si>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</si>
  <si>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</si>
  <si>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</si>
  <si>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</si>
  <si>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</si>
  <si>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</si>
  <si>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</si>
  <si>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</si>
  <si>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</si>
  <si>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</si>
  <si>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</si>
  <si>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</si>
  <si>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</si>
  <si>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</si>
  <si>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</si>
  <si>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</si>
  <si>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</si>
  <si>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</si>
  <si>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</si>
  <si>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</si>
  <si>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</si>
  <si>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</si>
  <si>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</si>
  <si>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</si>
  <si>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</si>
  <si>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</si>
  <si>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</si>
  <si>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</si>
  <si>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</si>
  <si>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</si>
  <si>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</si>
  <si>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</si>
  <si>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</si>
  <si>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</si>
  <si>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</si>
  <si>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</si>
  <si>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</si>
  <si>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</si>
  <si>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</si>
  <si>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</si>
  <si>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</si>
  <si>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</si>
  <si>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</si>
  <si>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</si>
  <si>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</si>
  <si>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</si>
  <si>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</si>
  <si>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</si>
  <si>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</si>
  <si>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</si>
  <si>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</si>
  <si>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</si>
  <si>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</si>
  <si>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</si>
  <si>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</si>
  <si>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</si>
  <si>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</si>
  <si>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</si>
  <si>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</si>
  <si>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</si>
  <si>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</si>
  <si>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</si>
  <si>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</si>
  <si>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</si>
  <si>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</si>
  <si>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</si>
  <si>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</si>
  <si>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</si>
  <si>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</si>
  <si>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</si>
  <si>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</si>
  <si>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</si>
  <si>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</si>
  <si>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</si>
  <si>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</si>
  <si>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</si>
  <si>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</si>
  <si>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</si>
  <si>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</si>
  <si>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</si>
  <si>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</si>
  <si>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</si>
  <si>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</si>
  <si>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</si>
  <si>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</si>
  <si>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</si>
  <si>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</si>
  <si>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</si>
  <si>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</si>
  <si>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</si>
  <si>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</si>
  <si>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</si>
  <si>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</si>
  <si>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</si>
  <si>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</si>
  <si>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</si>
  <si>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</si>
  <si>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</si>
  <si>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</si>
  <si>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</si>
  <si>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</si>
  <si>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</si>
  <si>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</si>
  <si>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</si>
  <si>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</si>
  <si>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</si>
  <si>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</si>
  <si>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</si>
  <si>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</si>
  <si>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</si>
  <si>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</si>
  <si>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</si>
  <si>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</si>
  <si>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</si>
  <si>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</si>
  <si>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</si>
  <si>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</si>
  <si>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</si>
  <si>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</si>
  <si>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</si>
  <si>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</si>
  <si>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</si>
  <si>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</si>
  <si>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</si>
  <si>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</si>
  <si>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</si>
  <si>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</si>
  <si>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</si>
  <si>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</si>
  <si>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</si>
  <si>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</si>
  <si>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</si>
  <si>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</si>
  <si>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</si>
  <si>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</si>
  <si>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</si>
  <si>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</si>
  <si>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</si>
  <si>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</si>
  <si>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</si>
  <si>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</si>
  <si>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</si>
  <si>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</si>
  <si>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</si>
  <si>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</si>
  <si>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</si>
  <si>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</si>
  <si>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</si>
  <si>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</si>
  <si>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</si>
  <si>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</si>
  <si>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</si>
  <si>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</si>
  <si>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</si>
  <si>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</si>
  <si>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</si>
  <si>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</si>
  <si>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</si>
  <si>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</si>
  <si>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</si>
  <si>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</si>
  <si>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</si>
  <si>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</si>
  <si>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</si>
  <si>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</si>
  <si>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</si>
  <si>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</si>
  <si>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</si>
  <si>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</si>
  <si>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</si>
  <si>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</si>
  <si>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</si>
  <si>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</si>
  <si>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</si>
  <si>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</si>
  <si>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</si>
  <si>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</si>
  <si>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</si>
  <si>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</si>
  <si>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</si>
  <si>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</si>
  <si>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</si>
  <si>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</si>
  <si>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</si>
  <si>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</si>
  <si>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</si>
  <si>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</si>
  <si>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</si>
  <si>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</si>
  <si>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</si>
  <si>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</si>
  <si>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</si>
  <si>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</si>
  <si>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</si>
  <si>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</si>
  <si>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</si>
  <si>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</si>
  <si>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</si>
  <si>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</si>
  <si>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</si>
  <si>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</si>
  <si>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</si>
  <si>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</si>
  <si>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</si>
  <si>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</si>
  <si>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</si>
  <si>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</si>
  <si>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</si>
  <si>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</si>
  <si>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</si>
  <si>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</si>
  <si>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</si>
  <si>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</si>
  <si>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</si>
  <si>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</si>
  <si>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</si>
  <si>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</si>
  <si>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</si>
  <si>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</si>
  <si>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</si>
  <si>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</si>
  <si>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</si>
  <si>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</si>
  <si>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</si>
  <si>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</si>
  <si>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</si>
  <si>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</si>
  <si>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</si>
  <si>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</si>
  <si>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</si>
  <si>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</si>
  <si>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</si>
  <si>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</si>
  <si>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</si>
  <si>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</si>
  <si>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</si>
  <si>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</si>
  <si>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</si>
  <si>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</si>
  <si>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</si>
  <si>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</si>
  <si>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</si>
  <si>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</si>
  <si>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</si>
  <si>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</si>
  <si>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</si>
  <si>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</si>
  <si>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</si>
  <si>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</si>
  <si>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</si>
  <si>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</si>
  <si>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</si>
  <si>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</si>
  <si>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</si>
  <si>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</si>
  <si>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</si>
  <si>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</si>
  <si>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</si>
  <si>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</si>
  <si>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</si>
  <si>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</si>
  <si>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</si>
  <si>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</si>
  <si>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</si>
  <si>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</si>
  <si>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</si>
  <si>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</si>
  <si>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</si>
  <si>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</si>
  <si>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</si>
  <si>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</si>
  <si>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</si>
  <si>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</si>
  <si>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</si>
  <si>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</si>
  <si>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</si>
  <si>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</si>
  <si>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</si>
  <si>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</si>
  <si>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</si>
  <si>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</si>
  <si>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</si>
  <si>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</si>
  <si>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</si>
  <si>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</si>
  <si>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</si>
  <si>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</si>
  <si>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</si>
  <si>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</si>
  <si>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</si>
  <si>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</si>
  <si>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</si>
  <si>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</si>
  <si>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</si>
  <si>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</si>
  <si>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</si>
  <si>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</si>
  <si>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</si>
  <si>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</si>
  <si>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</si>
  <si>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</si>
  <si>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</si>
  <si>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</si>
  <si>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</si>
  <si>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</si>
  <si>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</si>
  <si>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</si>
  <si>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</si>
  <si>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</si>
  <si>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</si>
  <si>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</si>
  <si>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</si>
  <si>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</si>
  <si>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</si>
  <si>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</si>
  <si>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</si>
  <si>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</si>
  <si>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</si>
  <si>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</si>
  <si>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</si>
  <si>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</si>
  <si>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</si>
  <si>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</si>
  <si>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</si>
  <si>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</si>
  <si>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</si>
  <si>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</si>
  <si>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</si>
  <si>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</si>
  <si>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</si>
  <si>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</si>
  <si>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</si>
  <si>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</si>
  <si>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</si>
  <si>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</si>
  <si>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</si>
  <si>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</si>
  <si>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</si>
  <si>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</si>
  <si>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</si>
  <si>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</si>
  <si>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</si>
  <si>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</si>
  <si>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</si>
  <si>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</si>
  <si>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</si>
  <si>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</si>
  <si>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</si>
  <si>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</si>
  <si>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</si>
  <si>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</si>
  <si>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</si>
  <si>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</si>
  <si>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</si>
  <si>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</si>
  <si>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</si>
  <si>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</si>
  <si>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</si>
  <si>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</si>
  <si>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</si>
  <si>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</si>
  <si>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</si>
  <si>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</si>
  <si>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</si>
  <si>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</si>
  <si>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</si>
  <si>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</si>
  <si>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</si>
  <si>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</si>
  <si>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</si>
  <si>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</si>
  <si>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</si>
  <si>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</si>
  <si>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</si>
  <si>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</si>
  <si>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</si>
  <si>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</si>
  <si>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</si>
  <si>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</si>
  <si>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</si>
  <si>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</si>
  <si>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</si>
  <si>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</si>
  <si>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</si>
  <si>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</si>
  <si>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</si>
  <si>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</si>
  <si>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</si>
  <si>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</si>
  <si>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</si>
  <si>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</si>
  <si>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</si>
  <si>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</si>
  <si>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</si>
  <si>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</si>
  <si>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</si>
  <si>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</si>
  <si>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</si>
  <si>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</si>
  <si>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</si>
  <si>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</si>
  <si>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</si>
  <si>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</si>
  <si>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</si>
  <si>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</si>
  <si>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</si>
  <si>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</si>
  <si>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</si>
  <si>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</si>
  <si>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</si>
  <si>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</si>
  <si>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</si>
  <si>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</si>
  <si>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</si>
  <si>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</si>
  <si>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</si>
  <si>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</si>
  <si>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</si>
  <si>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</si>
  <si>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</si>
  <si>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</si>
  <si>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</si>
  <si>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</si>
  <si>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</si>
  <si>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</si>
  <si>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</si>
  <si>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</si>
  <si>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</si>
  <si>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</si>
  <si>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</si>
  <si>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</si>
  <si>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</si>
  <si>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</si>
  <si>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</si>
  <si>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</si>
  <si>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</si>
  <si>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</si>
  <si>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</si>
  <si>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</si>
  <si>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</si>
  <si>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</si>
  <si>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</si>
  <si>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</si>
  <si>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</si>
  <si>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</si>
  <si>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</si>
  <si>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</si>
  <si>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</si>
  <si>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</si>
  <si>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</si>
  <si>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</si>
  <si>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</si>
  <si>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</si>
  <si>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</si>
  <si>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</si>
  <si>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</si>
  <si>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</si>
  <si>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</si>
  <si>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</si>
  <si>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</si>
  <si>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</si>
  <si>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</si>
  <si>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</si>
  <si>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</si>
  <si>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</si>
  <si>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</si>
  <si>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</si>
  <si>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</si>
  <si>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</si>
  <si>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</si>
  <si>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</si>
  <si>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</si>
  <si>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</si>
  <si>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</si>
  <si>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</si>
  <si>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</si>
  <si>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</si>
  <si>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</si>
  <si>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</si>
  <si>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</si>
  <si>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</si>
  <si>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</si>
  <si>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</si>
  <si>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</si>
  <si>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</si>
  <si>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</si>
  <si>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</si>
  <si>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</si>
  <si>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</si>
  <si>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</si>
  <si>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</si>
  <si>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</si>
  <si>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</si>
  <si>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</si>
  <si>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</si>
  <si>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</si>
  <si>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</si>
  <si>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</si>
  <si>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</si>
  <si>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</si>
  <si>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</si>
  <si>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</si>
  <si>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</si>
  <si>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</si>
  <si>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</si>
  <si>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</si>
  <si>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</si>
  <si>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</si>
  <si>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</si>
  <si>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</si>
  <si>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</si>
  <si>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</si>
  <si>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</si>
  <si>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</si>
  <si>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</si>
  <si>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</si>
  <si>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</si>
  <si>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</si>
  <si>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</si>
  <si>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</si>
  <si>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</si>
  <si>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</si>
  <si>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</si>
  <si>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</si>
  <si>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</si>
  <si>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</si>
  <si>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</si>
  <si>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</si>
  <si>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</si>
  <si>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</si>
  <si>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</si>
  <si>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</si>
  <si>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</si>
  <si>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</si>
  <si>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</si>
  <si>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</si>
  <si>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</si>
  <si>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</si>
  <si>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</si>
  <si>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</si>
  <si>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</si>
  <si>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</si>
  <si>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</si>
  <si>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</si>
  <si>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</si>
  <si>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</si>
  <si>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</si>
  <si>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</si>
  <si>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</si>
  <si>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</si>
  <si>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</si>
  <si>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</si>
  <si>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</si>
  <si>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</si>
  <si>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</si>
  <si>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</si>
  <si>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</si>
  <si>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</si>
  <si>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</si>
  <si>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</si>
  <si>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</si>
  <si>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</si>
  <si>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</si>
  <si>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</si>
  <si>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</si>
  <si>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</si>
  <si>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</si>
  <si>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</si>
  <si>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</si>
  <si>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</si>
  <si>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</si>
  <si>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</si>
  <si>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</si>
  <si>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</si>
  <si>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</si>
  <si>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</si>
  <si>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</si>
  <si>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</si>
  <si>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</si>
  <si>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</si>
  <si>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</si>
  <si>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</si>
  <si>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</si>
  <si>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</si>
  <si>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</si>
  <si>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</si>
  <si>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</si>
  <si>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</si>
  <si>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</si>
  <si>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</si>
  <si>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</si>
  <si>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</si>
  <si>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</si>
  <si>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</si>
  <si>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</si>
  <si>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</si>
  <si>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</si>
  <si>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</si>
  <si>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</si>
  <si>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</si>
  <si>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</si>
  <si>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</si>
  <si>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</si>
  <si>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</si>
  <si>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</si>
  <si>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</si>
  <si>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</si>
  <si>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</si>
  <si>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</si>
  <si>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</si>
  <si>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</si>
  <si>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</si>
  <si>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</si>
  <si>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</si>
  <si>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</si>
  <si>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</si>
  <si>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</si>
  <si>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</si>
  <si>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</si>
  <si>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</si>
  <si>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</si>
  <si>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</si>
  <si>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</si>
  <si>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</si>
  <si>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</si>
  <si>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</si>
  <si>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</si>
  <si>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</si>
  <si>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</si>
  <si>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</si>
  <si>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</si>
  <si>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</si>
  <si>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</si>
  <si>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</si>
  <si>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</si>
  <si>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</si>
  <si>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</si>
  <si>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</si>
  <si>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</si>
  <si>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</si>
  <si>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</si>
  <si>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</si>
  <si>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</si>
  <si>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</si>
  <si>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</si>
  <si>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</si>
  <si>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</si>
  <si>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</si>
  <si>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</si>
  <si>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</si>
  <si>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</si>
  <si>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</si>
  <si>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</si>
  <si>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</si>
  <si>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</si>
  <si>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</si>
  <si>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</si>
  <si>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</si>
  <si>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</si>
  <si>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</si>
  <si>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</si>
  <si>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</si>
  <si>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</si>
  <si>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</si>
  <si>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</si>
  <si>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</si>
  <si>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</si>
  <si>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</si>
  <si>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</si>
  <si>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</si>
  <si>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</si>
  <si>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</si>
  <si>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</si>
  <si>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</si>
  <si>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</si>
  <si>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</si>
  <si>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</si>
  <si>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</si>
  <si>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</si>
  <si>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</si>
  <si>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</si>
  <si>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</si>
  <si>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</si>
  <si>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</si>
  <si>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</si>
  <si>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</si>
  <si>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</si>
  <si>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</si>
  <si>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</si>
  <si>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</si>
  <si>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</si>
  <si>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</si>
  <si>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</si>
  <si>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</si>
  <si>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</si>
  <si>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</si>
  <si>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</si>
  <si>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</si>
  <si>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</si>
  <si>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</si>
  <si>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</si>
  <si>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</si>
  <si>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</si>
  <si>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</si>
  <si>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</si>
  <si>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</si>
  <si>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</si>
  <si>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</si>
  <si>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</si>
  <si>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</si>
  <si>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</si>
  <si>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</si>
  <si>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</si>
  <si>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</si>
  <si>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</si>
  <si>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</si>
  <si>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</si>
  <si>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</si>
  <si>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</si>
  <si>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</si>
  <si>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</si>
  <si>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</si>
  <si>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</si>
  <si>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</si>
  <si>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</si>
  <si>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</si>
  <si>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</si>
  <si>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</si>
  <si>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</si>
  <si>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</si>
  <si>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</si>
  <si>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</si>
  <si>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</si>
  <si>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</si>
  <si>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</si>
  <si>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</si>
  <si>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</si>
  <si>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</si>
  <si>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</si>
  <si>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</si>
  <si>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</si>
  <si>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</si>
  <si>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</si>
  <si>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</si>
  <si>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</si>
  <si>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</si>
  <si>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</si>
  <si>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</si>
  <si>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</si>
  <si>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</si>
  <si>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</si>
  <si>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</si>
  <si>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</si>
  <si>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</si>
  <si>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</si>
  <si>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</si>
  <si>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</si>
  <si>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</si>
  <si>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</si>
  <si>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</si>
  <si>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</si>
  <si>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</si>
  <si>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</si>
  <si>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</si>
  <si>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</si>
  <si>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</si>
  <si>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</si>
  <si>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</si>
  <si>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</si>
  <si>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</si>
  <si>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</si>
  <si>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</si>
  <si>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</si>
  <si>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</si>
  <si>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</si>
  <si>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</si>
  <si>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</si>
  <si>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</si>
  <si>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</si>
  <si>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</si>
  <si>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</si>
  <si>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</si>
  <si>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</si>
  <si>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</si>
  <si>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</si>
  <si>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</si>
  <si>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</si>
  <si>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</si>
  <si>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</si>
  <si>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</si>
  <si>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</si>
  <si>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</si>
  <si>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</si>
  <si>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</si>
  <si>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</si>
  <si>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</si>
  <si>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</si>
  <si>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</si>
  <si>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</si>
  <si>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</si>
  <si>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</si>
  <si>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</si>
  <si>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</si>
  <si>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</si>
  <si>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</si>
  <si>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</si>
  <si>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</si>
  <si>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</si>
  <si>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</si>
  <si>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</si>
  <si>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</si>
  <si>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</si>
  <si>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</si>
  <si>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</si>
  <si>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</si>
  <si>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</si>
  <si>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</si>
  <si>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</si>
  <si>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</si>
  <si>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</si>
  <si>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</si>
  <si>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</si>
  <si>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</si>
  <si>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</si>
  <si>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</si>
  <si>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</si>
  <si>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</si>
  <si>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</si>
  <si>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</si>
  <si>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</si>
  <si>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</si>
  <si>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</si>
  <si>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</si>
  <si>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</si>
  <si>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</si>
  <si>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</si>
  <si>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</si>
  <si>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</si>
  <si>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</si>
  <si>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</si>
  <si>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</si>
  <si>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</si>
  <si>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</si>
  <si>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</si>
  <si>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</si>
  <si>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</si>
  <si>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</si>
  <si>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</si>
  <si>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</si>
  <si>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</si>
  <si>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</si>
  <si>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</si>
  <si>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</si>
  <si>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</si>
  <si>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</si>
  <si>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</si>
  <si>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</si>
  <si>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</si>
  <si>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</si>
  <si>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</si>
  <si>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</si>
  <si>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</si>
  <si>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</si>
  <si>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</si>
  <si>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</si>
  <si>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</si>
  <si>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</si>
  <si>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</si>
  <si>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</si>
  <si>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</si>
  <si>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</si>
  <si>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</si>
  <si>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</si>
  <si>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</si>
  <si>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</si>
  <si>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</si>
  <si>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</si>
  <si>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</si>
  <si>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</si>
  <si>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</si>
  <si>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</si>
  <si>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</si>
  <si>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</si>
  <si>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</si>
  <si>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</si>
  <si>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</si>
  <si>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</si>
  <si>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</si>
  <si>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</si>
  <si>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</si>
  <si>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</si>
  <si>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</si>
  <si>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</si>
  <si>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</si>
  <si>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</si>
  <si>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</si>
  <si>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</si>
  <si>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</si>
  <si>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</si>
  <si>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</si>
  <si>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</si>
  <si>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</si>
  <si>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</si>
  <si>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</si>
  <si>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</si>
  <si>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</si>
  <si>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</si>
  <si>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</si>
  <si>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</si>
  <si>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</si>
  <si>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</si>
  <si>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</si>
  <si>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</si>
  <si>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</si>
  <si>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</si>
  <si>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</si>
  <si>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</si>
  <si>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</si>
  <si>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</si>
  <si>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</si>
  <si>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</si>
  <si>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</si>
  <si>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</si>
  <si>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</si>
  <si>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</si>
  <si>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</si>
  <si>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</si>
  <si>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</si>
  <si>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</si>
  <si>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</si>
  <si>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</si>
  <si>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</si>
  <si>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</si>
  <si>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</si>
  <si>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</si>
  <si>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</si>
  <si>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</si>
  <si>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</si>
  <si>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</si>
  <si>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</si>
  <si>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</si>
  <si>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</si>
  <si>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</si>
  <si>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</si>
  <si>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</si>
  <si>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</si>
  <si>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</si>
  <si>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</si>
  <si>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</si>
  <si>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</si>
  <si>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</si>
  <si>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</si>
  <si>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</si>
  <si>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</si>
  <si>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</si>
  <si>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</si>
  <si>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</si>
  <si>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</si>
  <si>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</si>
  <si>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</si>
  <si>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</si>
  <si>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</si>
  <si>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</si>
  <si>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</si>
  <si>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</si>
  <si>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</si>
  <si>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</si>
  <si>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</si>
  <si>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</si>
  <si>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</si>
  <si>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</si>
  <si>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</si>
  <si>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</si>
  <si>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</si>
  <si>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</si>
  <si>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</si>
  <si>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</si>
  <si>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</si>
  <si>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</si>
  <si>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</si>
  <si>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</si>
  <si>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</si>
  <si>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</si>
  <si>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</si>
  <si>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</si>
  <si>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</si>
  <si>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</si>
  <si>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</si>
  <si>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</si>
  <si>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</si>
  <si>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</si>
  <si>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</si>
  <si>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</si>
  <si>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</si>
  <si>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</si>
  <si>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</si>
  <si>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</si>
  <si>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</si>
  <si>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</si>
  <si>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</si>
  <si>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</si>
  <si>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</si>
  <si>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</si>
  <si>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</si>
  <si>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</si>
  <si>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</si>
  <si>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</si>
  <si>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</si>
  <si>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</si>
  <si>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</si>
  <si>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</si>
  <si>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</si>
  <si>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</si>
  <si>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</si>
  <si>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</si>
  <si>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</si>
  <si>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</si>
  <si>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</si>
  <si>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</si>
  <si>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</si>
  <si>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</si>
  <si>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</si>
  <si>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</si>
  <si>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</si>
  <si>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</si>
  <si>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</si>
  <si>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</si>
  <si>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</si>
  <si>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</si>
  <si>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</si>
  <si>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</si>
  <si>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</si>
  <si>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</si>
  <si>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</si>
  <si>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</si>
  <si>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</si>
  <si>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</si>
  <si>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</si>
  <si>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</si>
  <si>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</si>
  <si>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</si>
  <si>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</si>
  <si>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</si>
  <si>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</si>
  <si>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</si>
  <si>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</si>
  <si>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</si>
  <si>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</si>
  <si>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</si>
  <si>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</si>
  <si>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</si>
  <si>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</si>
  <si>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</si>
  <si>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</si>
  <si>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</si>
  <si>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</si>
  <si>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</si>
  <si>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</si>
  <si>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</si>
  <si>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</si>
  <si>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</si>
  <si>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</si>
  <si>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</si>
  <si>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</si>
  <si>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</si>
  <si>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</si>
  <si>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</si>
  <si>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</si>
  <si>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</si>
  <si>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</si>
  <si>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</si>
  <si>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</si>
  <si>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</si>
  <si>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</si>
  <si>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</si>
  <si>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</si>
  <si>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</si>
  <si>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</si>
  <si>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</si>
  <si>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</si>
  <si>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</si>
  <si>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</si>
  <si>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</si>
  <si>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</si>
  <si>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</si>
  <si>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</si>
  <si>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</si>
  <si>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</si>
  <si>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</si>
  <si>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</si>
  <si>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</si>
  <si>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</si>
  <si>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</si>
  <si>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</si>
  <si>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</si>
  <si>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</si>
  <si>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</si>
  <si>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</si>
  <si>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</si>
  <si>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</si>
  <si>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</si>
  <si>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</si>
  <si>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</si>
  <si>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</si>
  <si>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</si>
  <si>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</si>
  <si>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</si>
  <si>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</si>
  <si>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</si>
  <si>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</si>
  <si>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</si>
  <si>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</si>
  <si>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</si>
  <si>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</si>
  <si>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</si>
  <si>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</si>
  <si>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</si>
  <si>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</si>
  <si>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</si>
  <si>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</si>
  <si>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</si>
  <si>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</si>
  <si>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</si>
  <si>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</si>
  <si>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</si>
  <si>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</si>
  <si>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</si>
  <si>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</si>
  <si>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</si>
  <si>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</si>
  <si>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</si>
  <si>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</si>
  <si>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</si>
  <si>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</si>
  <si>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</si>
  <si>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</si>
  <si>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</si>
  <si>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</si>
  <si>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</si>
  <si>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</si>
  <si>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</si>
  <si>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</si>
  <si>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</si>
  <si>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</si>
  <si>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</si>
  <si>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</si>
  <si>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</si>
  <si>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</si>
  <si>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</si>
  <si>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</si>
  <si>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</si>
  <si>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</si>
  <si>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</si>
  <si>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</si>
  <si>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</si>
  <si>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</si>
  <si>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</si>
  <si>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</si>
  <si>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</si>
  <si>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</si>
  <si>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</si>
  <si>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</si>
  <si>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</si>
  <si>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</si>
  <si>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</si>
  <si>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</si>
  <si>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</si>
  <si>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</si>
  <si>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</si>
  <si>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</si>
  <si>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</si>
  <si>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</si>
  <si>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</si>
  <si>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</si>
  <si>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</si>
  <si>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</si>
  <si>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</si>
  <si>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</si>
  <si>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</si>
  <si>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</si>
  <si>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</si>
  <si>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</si>
  <si>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</si>
  <si>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</si>
  <si>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</si>
  <si>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</si>
  <si>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</si>
  <si>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</si>
  <si>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</si>
  <si>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</si>
  <si>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</si>
  <si>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</si>
  <si>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</si>
  <si>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</si>
  <si>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</si>
  <si>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</si>
  <si>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</si>
  <si>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</si>
  <si>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</si>
  <si>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</si>
  <si>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</si>
  <si>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</si>
  <si>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</si>
  <si>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</si>
  <si>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</si>
  <si>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</si>
  <si>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</si>
  <si>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</si>
  <si>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</si>
  <si>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</si>
  <si>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</si>
  <si>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</si>
  <si>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</si>
  <si>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</si>
  <si>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</si>
  <si>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</si>
  <si>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</si>
  <si>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</si>
  <si>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</si>
  <si>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</si>
  <si>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</si>
  <si>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</si>
  <si>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</si>
  <si>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</si>
  <si>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</si>
  <si>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</si>
  <si>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</si>
  <si>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</si>
  <si>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</si>
  <si>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</si>
  <si>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</si>
  <si>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</si>
  <si>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</si>
  <si>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</si>
  <si>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</si>
  <si>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</si>
  <si>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</si>
  <si>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</si>
  <si>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</si>
  <si>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</si>
  <si>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</si>
  <si>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</si>
  <si>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</si>
  <si>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</si>
  <si>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</si>
  <si>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</si>
  <si>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</si>
  <si>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</si>
  <si>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</si>
  <si>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</si>
  <si>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</si>
  <si>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</si>
  <si>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</si>
  <si>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</si>
  <si>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</si>
  <si>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</si>
  <si>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</si>
  <si>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</si>
  <si>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</si>
  <si>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</si>
  <si>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</si>
  <si>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</si>
  <si>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</si>
  <si>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</si>
  <si>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</si>
  <si>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</si>
  <si>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</si>
  <si>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</si>
  <si>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</si>
  <si>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</si>
  <si>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</si>
  <si>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</si>
  <si>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</si>
  <si>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</si>
  <si>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</si>
  <si>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</si>
  <si>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</si>
  <si>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</si>
  <si>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</si>
  <si>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</si>
  <si>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</si>
  <si>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</si>
  <si>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</si>
  <si>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</si>
  <si>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</si>
  <si>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</si>
  <si>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</si>
  <si>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</si>
  <si>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</si>
  <si>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</si>
  <si>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</si>
  <si>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</si>
  <si>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</si>
  <si>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</si>
  <si>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</si>
  <si>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</si>
  <si>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</si>
  <si>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</si>
  <si>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</si>
  <si>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</si>
  <si>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</si>
  <si>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</si>
  <si>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</si>
  <si>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</si>
  <si>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</si>
  <si>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</si>
  <si>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</si>
  <si>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</si>
  <si>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</si>
  <si>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</si>
  <si>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</si>
  <si>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</si>
  <si>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</si>
  <si>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</si>
  <si>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</si>
  <si>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</si>
  <si>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</si>
  <si>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</si>
  <si>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</si>
  <si>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</si>
  <si>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</si>
  <si>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</si>
  <si>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</si>
  <si>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</si>
  <si>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</si>
  <si>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</si>
  <si>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</si>
  <si>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</si>
  <si>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</si>
  <si>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</si>
  <si>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</si>
  <si>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</si>
  <si>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</si>
  <si>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</si>
  <si>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</si>
  <si>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</si>
  <si>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</si>
  <si>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</si>
  <si>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</si>
  <si>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</si>
  <si>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</si>
  <si>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</si>
  <si>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</si>
  <si>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</si>
  <si>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</si>
  <si>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</si>
  <si>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</si>
  <si>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</si>
  <si>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</si>
  <si>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</si>
  <si>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</si>
  <si>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</si>
  <si>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</si>
  <si>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</si>
  <si>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</si>
  <si>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</si>
  <si>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</si>
  <si>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</si>
  <si>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</si>
  <si>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</si>
  <si>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</si>
  <si>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</si>
  <si>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</si>
  <si>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</si>
  <si>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</si>
  <si>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</si>
  <si>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</si>
  <si>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</si>
  <si>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</si>
  <si>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</si>
  <si>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</si>
  <si>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</si>
  <si>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</si>
  <si>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</si>
  <si>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</si>
  <si>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</si>
  <si>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</si>
  <si>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</si>
  <si>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</si>
  <si>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</si>
  <si>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</si>
  <si>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</si>
  <si>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</si>
  <si>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</si>
  <si>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</si>
  <si>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</si>
  <si>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</si>
  <si>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</si>
  <si>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</si>
  <si>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</si>
  <si>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</si>
  <si>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</si>
  <si>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</si>
  <si>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</si>
  <si>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</si>
  <si>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</si>
  <si>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</si>
  <si>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</si>
  <si>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</si>
  <si>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</si>
  <si>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</si>
  <si>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</si>
  <si>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</si>
  <si>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</si>
  <si>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</si>
  <si>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</si>
  <si>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</si>
  <si>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</si>
  <si>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</si>
  <si>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</si>
  <si>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</si>
  <si>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</si>
  <si>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</si>
  <si>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</si>
  <si>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</si>
  <si>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</si>
  <si>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</si>
  <si>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</si>
  <si>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</si>
  <si>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</si>
  <si>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</si>
  <si>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</si>
  <si>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</si>
  <si>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</si>
  <si>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</si>
  <si>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</si>
  <si>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</si>
  <si>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</si>
  <si>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</si>
  <si>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</si>
  <si>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</si>
  <si>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</si>
  <si>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</si>
  <si>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</si>
  <si>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</si>
  <si>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</si>
  <si>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</si>
  <si>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</si>
  <si>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</si>
  <si>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</si>
  <si>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</si>
  <si>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</si>
  <si>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</si>
  <si>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</si>
  <si>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</si>
  <si>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</si>
  <si>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</si>
  <si>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</si>
  <si>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</si>
  <si>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</si>
  <si>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</si>
  <si>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</si>
  <si>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</si>
  <si>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</si>
  <si>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</si>
  <si>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</si>
  <si>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</si>
  <si>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</si>
  <si>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</si>
  <si>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</si>
  <si>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</si>
  <si>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</si>
  <si>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</si>
  <si>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</si>
  <si>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</si>
  <si>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</si>
  <si>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</si>
  <si>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</si>
  <si>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</si>
  <si>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</si>
  <si>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</si>
  <si>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</si>
  <si>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</si>
  <si>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</si>
  <si>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</si>
  <si>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</si>
  <si>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</si>
  <si>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</si>
  <si>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</si>
  <si>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</si>
  <si>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</si>
  <si>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</si>
  <si>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</si>
  <si>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</si>
  <si>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</si>
  <si>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</si>
  <si>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</si>
  <si>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</si>
  <si>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</si>
  <si>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</si>
  <si>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</si>
  <si>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</si>
  <si>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</si>
  <si>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</si>
  <si>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</si>
  <si>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</si>
  <si>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</si>
  <si>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</si>
  <si>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</si>
  <si>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</si>
  <si>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</si>
  <si>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</si>
  <si>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</si>
  <si>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</si>
  <si>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</si>
  <si>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</si>
  <si>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</si>
  <si>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</si>
  <si>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</si>
  <si>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</si>
  <si>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</si>
  <si>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</si>
  <si>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</si>
  <si>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</si>
  <si>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</si>
  <si>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</si>
  <si>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</si>
  <si>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</si>
  <si>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</si>
  <si>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</si>
  <si>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</si>
  <si>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</si>
  <si>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</si>
  <si>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</si>
  <si>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</si>
  <si>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</si>
  <si>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</si>
  <si>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</si>
  <si>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</si>
  <si>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</si>
  <si>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</si>
  <si>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</si>
  <si>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</si>
  <si>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</si>
  <si>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</si>
  <si>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</si>
  <si>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</si>
  <si>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</si>
  <si>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</si>
  <si>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</si>
  <si>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</si>
  <si>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</si>
  <si>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</si>
  <si>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</si>
  <si>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</si>
  <si>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</si>
  <si>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</si>
  <si>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</si>
  <si>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</si>
  <si>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</si>
  <si>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</si>
  <si>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</si>
  <si>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</si>
  <si>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</si>
  <si>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</si>
  <si>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</si>
  <si>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</si>
  <si>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</si>
  <si>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</si>
  <si>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</si>
  <si>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</si>
  <si>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</si>
  <si>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</si>
  <si>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</si>
  <si>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</si>
  <si>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</si>
  <si>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</si>
  <si>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</si>
  <si>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</si>
  <si>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</si>
  <si>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</si>
  <si>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</si>
  <si>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</si>
  <si>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</si>
  <si>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</si>
  <si>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</si>
  <si>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</si>
  <si>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</si>
  <si>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</si>
  <si>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</si>
  <si>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</si>
  <si>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</si>
  <si>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</si>
  <si>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</si>
  <si>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</si>
  <si>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</si>
  <si>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</si>
  <si>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</si>
  <si>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</si>
  <si>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</si>
  <si>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</si>
  <si>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</si>
  <si>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</si>
  <si>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</si>
  <si>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</si>
  <si>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</si>
  <si>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</si>
  <si>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</si>
  <si>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</si>
  <si>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</si>
  <si>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</si>
  <si>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</si>
  <si>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</si>
  <si>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</si>
  <si>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</si>
  <si>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</si>
  <si>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</si>
  <si>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</si>
  <si>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</si>
  <si>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</si>
  <si>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</si>
  <si>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</si>
  <si>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</si>
  <si>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</si>
  <si>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</si>
  <si>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</si>
  <si>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</si>
  <si>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</si>
  <si>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</si>
  <si>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</si>
  <si>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</si>
  <si>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</si>
  <si>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</si>
  <si>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</si>
  <si>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</si>
  <si>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</si>
  <si>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</si>
  <si>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</si>
  <si>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</si>
  <si>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</si>
  <si>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</si>
  <si>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</si>
  <si>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</si>
  <si>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</si>
  <si>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</si>
  <si>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</si>
  <si>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</si>
  <si>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</si>
  <si>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</si>
  <si>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</si>
  <si>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</si>
  <si>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</si>
  <si>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</si>
  <si>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</si>
  <si>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</si>
  <si>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</si>
  <si>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</si>
  <si>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</si>
  <si>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</si>
  <si>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</si>
  <si>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</si>
  <si>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</si>
  <si>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</si>
  <si>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</si>
  <si>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</si>
  <si>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</si>
  <si>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</si>
  <si>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</si>
  <si>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</si>
  <si>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</si>
  <si>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</si>
  <si>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</si>
  <si>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</si>
  <si>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</si>
  <si>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</si>
  <si>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</si>
  <si>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</si>
  <si>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</si>
  <si>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</si>
  <si>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</si>
  <si>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</si>
  <si>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</si>
  <si>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</si>
  <si>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</si>
  <si>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</si>
  <si>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</si>
  <si>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</si>
  <si>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</si>
  <si>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</si>
  <si>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</si>
  <si>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</si>
  <si>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</si>
  <si>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</si>
  <si>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</si>
  <si>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</si>
  <si>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</si>
  <si>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</si>
  <si>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</si>
  <si>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</si>
  <si>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</si>
  <si>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</si>
  <si>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</si>
  <si>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</si>
  <si>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</si>
  <si>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</si>
  <si>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</si>
  <si>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</si>
  <si>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</si>
  <si>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</si>
  <si>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</si>
  <si>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</si>
  <si>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</si>
  <si>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</si>
  <si>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</si>
  <si>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</si>
  <si>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</si>
  <si>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</si>
  <si>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</si>
  <si>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</si>
  <si>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</si>
  <si>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</si>
  <si>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</si>
  <si>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</si>
  <si>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</si>
  <si>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</si>
  <si>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</si>
  <si>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</si>
  <si>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</si>
  <si>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</si>
  <si>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</si>
  <si>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</si>
  <si>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</si>
  <si>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</si>
  <si>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</si>
  <si>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</si>
  <si>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</si>
  <si>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</si>
  <si>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</si>
  <si>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</si>
  <si>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</si>
  <si>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</si>
  <si>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</si>
  <si>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</si>
  <si>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</si>
  <si>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</si>
  <si>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</si>
  <si>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</si>
  <si>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</si>
  <si>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</si>
  <si>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</si>
  <si>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</si>
  <si>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</si>
  <si>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</si>
  <si>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</si>
  <si>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</si>
  <si>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</si>
  <si>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</si>
  <si>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</si>
  <si>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</si>
  <si>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</si>
  <si>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</si>
  <si>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</si>
  <si>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</si>
  <si>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</si>
  <si>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</si>
  <si>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</si>
  <si>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</si>
  <si>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</si>
  <si>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</si>
  <si>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</si>
  <si>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</si>
  <si>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</si>
  <si>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</si>
  <si>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</si>
  <si>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</si>
  <si>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</si>
  <si>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</si>
  <si>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</si>
  <si>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</si>
  <si>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</si>
  <si>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</si>
  <si>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</si>
  <si>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</si>
  <si>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</si>
  <si>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</si>
  <si>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</si>
  <si>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</si>
  <si>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</si>
  <si>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</si>
  <si>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</si>
  <si>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</si>
  <si>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</si>
  <si>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</si>
  <si>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</si>
  <si>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</si>
  <si>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</si>
  <si>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</si>
  <si>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</si>
  <si>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</si>
  <si>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</si>
  <si>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</si>
  <si>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</si>
  <si>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</si>
  <si>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</si>
  <si>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</si>
  <si>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</si>
  <si>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</si>
  <si>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</si>
  <si>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</si>
  <si>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</si>
  <si>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</si>
  <si>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</si>
  <si>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</si>
  <si>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</si>
  <si>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</si>
  <si>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</si>
  <si>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</si>
  <si>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</si>
  <si>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</si>
  <si>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</si>
  <si>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</si>
  <si>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</si>
  <si>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</si>
  <si>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</si>
  <si>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</si>
  <si>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</si>
  <si>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</si>
  <si>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</si>
  <si>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</si>
  <si>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</si>
  <si>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</si>
  <si>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</si>
  <si>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</si>
  <si>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</si>
  <si>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</si>
  <si>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</si>
  <si>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</si>
  <si>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</si>
  <si>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</si>
  <si>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</si>
  <si>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</si>
  <si>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</si>
  <si>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</si>
  <si>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</si>
  <si>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</si>
  <si>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</si>
  <si>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</si>
  <si>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</si>
  <si>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</si>
  <si>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</si>
  <si>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</si>
  <si>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</si>
  <si>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</si>
  <si>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</si>
  <si>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</si>
  <si>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</si>
  <si>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</si>
  <si>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</si>
  <si>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</si>
  <si>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</si>
  <si>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</si>
  <si>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</si>
  <si>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</si>
  <si>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</si>
  <si>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</si>
  <si>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</si>
  <si>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</si>
  <si>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</si>
  <si>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</si>
  <si>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</si>
  <si>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</si>
  <si>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</si>
  <si>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</si>
  <si>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</si>
  <si>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</si>
  <si>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</si>
  <si>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</si>
  <si>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</si>
  <si>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</si>
  <si>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</si>
  <si>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</si>
  <si>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</si>
  <si>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</si>
  <si>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</si>
  <si>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</si>
  <si>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</si>
  <si>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</si>
  <si>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</si>
  <si>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</si>
  <si>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</si>
  <si>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</si>
  <si>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</si>
  <si>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</si>
  <si>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</si>
  <si>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</si>
  <si>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</si>
  <si>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</si>
  <si>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</si>
  <si>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</si>
  <si>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</si>
  <si>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</si>
  <si>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</si>
  <si>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</si>
  <si>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</si>
  <si>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</si>
  <si>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</si>
  <si>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</si>
  <si>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</si>
  <si>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</si>
  <si>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</si>
  <si>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</si>
  <si>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</si>
  <si>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</si>
  <si>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</si>
  <si>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</si>
  <si>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</si>
  <si>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</si>
  <si>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</si>
  <si>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</si>
  <si>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</si>
  <si>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</si>
  <si>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</si>
  <si>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</si>
  <si>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</si>
  <si>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</si>
  <si>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</si>
  <si>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</si>
  <si>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</si>
  <si>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</si>
  <si>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</si>
  <si>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</si>
  <si>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</si>
  <si>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</si>
  <si>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</si>
  <si>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</si>
  <si>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</si>
  <si>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</si>
  <si>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</si>
  <si>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</si>
  <si>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</si>
  <si>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</si>
  <si>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</si>
  <si>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</si>
  <si>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</si>
  <si>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</si>
  <si>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</si>
  <si>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</si>
  <si>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</si>
  <si>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</si>
  <si>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</si>
  <si>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</si>
  <si>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</si>
  <si>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</si>
  <si>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</si>
  <si>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</si>
  <si>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</si>
  <si>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</si>
  <si>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</si>
  <si>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</si>
  <si>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</si>
  <si>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</si>
  <si>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</si>
  <si>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</si>
  <si>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</si>
  <si>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</si>
  <si>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</si>
  <si>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</si>
  <si>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</si>
  <si>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</si>
  <si>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</si>
  <si>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</si>
  <si>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</si>
  <si>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</si>
  <si>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</si>
  <si>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</si>
  <si>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</si>
  <si>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</si>
  <si>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</si>
  <si>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</si>
  <si>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</si>
  <si>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</si>
  <si>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</si>
  <si>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</si>
  <si>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</si>
  <si>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</si>
  <si>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</si>
  <si>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</si>
  <si>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</si>
  <si>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</si>
  <si>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</si>
  <si>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</si>
  <si>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</si>
  <si>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</si>
  <si>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</si>
  <si>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</si>
  <si>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</si>
  <si>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</si>
  <si>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</si>
  <si>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</si>
  <si>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</si>
  <si>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</si>
  <si>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</si>
  <si>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</si>
  <si>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</si>
  <si>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</si>
  <si>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</si>
  <si>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</si>
  <si>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</si>
  <si>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</si>
  <si>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</si>
  <si>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</si>
  <si>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</si>
  <si>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</si>
  <si>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</si>
  <si>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</si>
  <si>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</si>
  <si>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</si>
  <si>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</si>
  <si>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</si>
  <si>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</si>
  <si>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</si>
  <si>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</si>
  <si>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</si>
  <si>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</si>
  <si>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</si>
  <si>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</si>
  <si>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</si>
  <si>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</si>
  <si>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</si>
  <si>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</si>
  <si>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</si>
  <si>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</si>
  <si>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</si>
  <si>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</si>
  <si>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</si>
  <si>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</si>
  <si>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</si>
  <si>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</si>
  <si>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</si>
  <si>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</si>
  <si>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</si>
  <si>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</si>
  <si>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</si>
  <si>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</si>
  <si>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</si>
  <si>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</si>
  <si>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</si>
  <si>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</si>
  <si>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</si>
  <si>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</si>
  <si>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</si>
  <si>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</si>
  <si>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</si>
  <si>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</si>
  <si>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</si>
  <si>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</si>
  <si>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</si>
  <si>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</si>
  <si>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</si>
  <si>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</si>
  <si>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</si>
  <si>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</si>
  <si>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</si>
  <si>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</si>
  <si>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</si>
  <si>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</si>
  <si>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</si>
  <si>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</si>
  <si>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</si>
  <si>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</si>
  <si>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</si>
  <si>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</si>
  <si>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</si>
  <si>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</si>
  <si>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</si>
  <si>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</si>
  <si>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</si>
  <si>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</si>
  <si>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</si>
  <si>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</si>
  <si>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</si>
  <si>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</si>
  <si>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</si>
  <si>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</si>
  <si>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</si>
  <si>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</si>
  <si>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</si>
  <si>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</si>
  <si>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</si>
  <si>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</si>
  <si>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</si>
  <si>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</si>
  <si>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</si>
  <si>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</si>
  <si>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</si>
  <si>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</si>
  <si>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</si>
  <si>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</si>
  <si>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</si>
  <si>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</si>
  <si>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</si>
  <si>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</si>
  <si>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</si>
  <si>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</si>
  <si>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</si>
  <si>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</si>
  <si>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</si>
  <si>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</si>
  <si>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</si>
  <si>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</si>
  <si>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</si>
  <si>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</si>
  <si>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</si>
  <si>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</si>
  <si>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</si>
  <si>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</si>
  <si>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</si>
  <si>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</si>
  <si>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</si>
  <si>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</si>
  <si>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</si>
  <si>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</si>
  <si>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</si>
  <si>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</si>
  <si>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</si>
  <si>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</si>
  <si>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</si>
  <si>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</si>
  <si>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</si>
  <si>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</si>
  <si>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</si>
  <si>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</si>
  <si>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</si>
  <si>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</si>
  <si>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</si>
  <si>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</si>
  <si>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</si>
  <si>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</si>
  <si>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</si>
  <si>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</si>
  <si>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</si>
  <si>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</si>
  <si>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</si>
  <si>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</si>
  <si>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</si>
  <si>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</si>
  <si>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</si>
  <si>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</si>
  <si>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</si>
  <si>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</si>
  <si>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</si>
  <si>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</si>
  <si>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</si>
  <si>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</si>
  <si>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</si>
  <si>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</si>
  <si>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</si>
  <si>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</si>
  <si>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</si>
  <si>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</si>
  <si>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</si>
  <si>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</si>
  <si>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</si>
  <si>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</si>
  <si>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</si>
  <si>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</si>
  <si>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</si>
  <si>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</si>
  <si>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</si>
  <si>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</si>
  <si>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</si>
  <si>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</si>
  <si>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</si>
  <si>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</si>
  <si>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</si>
  <si>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</si>
  <si>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</si>
  <si>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</si>
  <si>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</si>
  <si>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</si>
  <si>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</si>
  <si>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</si>
  <si>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</si>
  <si>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</si>
  <si>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</si>
  <si>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</si>
  <si>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</si>
  <si>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</si>
  <si>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</si>
  <si>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</si>
  <si>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</si>
  <si>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</si>
  <si>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</si>
  <si>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</si>
  <si>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</si>
  <si>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</si>
  <si>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</si>
  <si>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</si>
  <si>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</si>
  <si>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</si>
  <si>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</si>
  <si>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</si>
  <si>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</si>
  <si>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</si>
  <si>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</si>
  <si>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</si>
  <si>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</si>
  <si>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</si>
  <si>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</si>
  <si>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</si>
  <si>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</si>
  <si>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</si>
  <si>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</si>
  <si>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</si>
  <si>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</si>
  <si>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</si>
  <si>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</si>
  <si>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</si>
  <si>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</si>
  <si>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</si>
  <si>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</si>
  <si>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</si>
  <si>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</si>
  <si>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</si>
  <si>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</si>
  <si>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</si>
  <si>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</si>
  <si>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</si>
  <si>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</si>
  <si>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</si>
  <si>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</si>
  <si>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</si>
  <si>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</si>
  <si>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</si>
  <si>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</si>
  <si>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</si>
  <si>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</si>
  <si>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</si>
  <si>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</si>
  <si>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</si>
  <si>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</si>
  <si>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</si>
  <si>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</si>
  <si>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</si>
  <si>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</si>
  <si>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</si>
  <si>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</si>
  <si>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</si>
  <si>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</si>
  <si>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</si>
  <si>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</si>
  <si>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</si>
  <si>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</si>
  <si>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</si>
  <si>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</si>
  <si>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</si>
  <si>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</si>
  <si>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</si>
  <si>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</si>
  <si>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</si>
  <si>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</si>
  <si>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</si>
  <si>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</si>
  <si>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</si>
  <si>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</si>
  <si>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</si>
  <si>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</si>
  <si>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</si>
  <si>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</si>
  <si>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</si>
  <si>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</si>
  <si>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</si>
  <si>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</si>
  <si>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</si>
  <si>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</si>
  <si>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</si>
  <si>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</si>
  <si>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</si>
  <si>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</si>
  <si>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</si>
  <si>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</si>
  <si>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</si>
  <si>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</si>
  <si>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</si>
  <si>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</si>
  <si>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</si>
  <si>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</si>
  <si>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</si>
  <si>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</si>
  <si>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</si>
  <si>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</si>
  <si>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</si>
  <si>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</si>
  <si>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</si>
  <si>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</si>
  <si>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</si>
  <si>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</si>
  <si>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</si>
  <si>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</si>
  <si>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</si>
  <si>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</si>
  <si>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</si>
  <si>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</si>
  <si>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</si>
  <si>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</si>
  <si>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</si>
  <si>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</si>
  <si>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</si>
  <si>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</si>
  <si>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</si>
  <si>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</si>
  <si>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</si>
  <si>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</si>
  <si>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</si>
  <si>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</si>
  <si>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</si>
  <si>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</si>
  <si>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</si>
  <si>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</si>
  <si>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</si>
  <si>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</si>
  <si>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</si>
  <si>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</si>
  <si>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</si>
  <si>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</si>
  <si>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</si>
  <si>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</si>
  <si>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</si>
  <si>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</si>
  <si>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</si>
  <si>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</si>
  <si>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</si>
  <si>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</si>
  <si>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</si>
  <si>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</si>
  <si>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</si>
  <si>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</si>
  <si>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</si>
  <si>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</si>
  <si>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</si>
  <si>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</si>
  <si>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</si>
  <si>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</si>
  <si>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</si>
  <si>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</si>
  <si>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</si>
  <si>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</si>
  <si>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</si>
  <si>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</si>
  <si>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</si>
  <si>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</si>
  <si>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</si>
  <si>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</si>
  <si>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</si>
  <si>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</si>
  <si>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</si>
  <si>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</si>
  <si>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</si>
  <si>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</si>
  <si>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</si>
  <si>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</si>
  <si>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</si>
  <si>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</si>
  <si>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</si>
  <si>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</si>
  <si>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</si>
  <si>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</si>
  <si>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</si>
  <si>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</si>
  <si>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</si>
  <si>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</si>
  <si>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</si>
  <si>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</si>
  <si>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</si>
  <si>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</si>
  <si>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</si>
  <si>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</si>
  <si>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</si>
  <si>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</si>
  <si>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</si>
  <si>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</si>
  <si>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</si>
  <si>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</si>
  <si>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</si>
  <si>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</si>
  <si>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</si>
  <si>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</si>
  <si>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</si>
  <si>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</si>
  <si>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</si>
  <si>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</si>
  <si>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</si>
  <si>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</si>
  <si>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</si>
  <si>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</si>
  <si>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</si>
  <si>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</si>
  <si>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</si>
  <si>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</si>
  <si>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</si>
  <si>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</si>
  <si>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</si>
  <si>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</si>
  <si>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</si>
  <si>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</si>
  <si>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</si>
  <si>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</si>
  <si>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</si>
  <si>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</si>
  <si>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</si>
  <si>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</si>
  <si>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</si>
  <si>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</si>
  <si>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</si>
  <si>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</si>
  <si>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</si>
  <si>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</si>
  <si>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</si>
  <si>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</si>
  <si>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</si>
  <si>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</si>
  <si>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</si>
  <si>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</si>
  <si>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</si>
  <si>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</si>
  <si>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</si>
  <si>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</si>
  <si>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</si>
  <si>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</si>
  <si>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</si>
  <si>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</si>
  <si>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</si>
  <si>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</si>
  <si>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</si>
  <si>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</si>
  <si>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</si>
  <si>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</si>
  <si>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</si>
  <si>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</si>
  <si>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</si>
  <si>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</si>
  <si>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</si>
  <si>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</si>
  <si>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</si>
  <si>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</si>
  <si>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</si>
  <si>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</si>
  <si>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</si>
  <si>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</si>
  <si>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</si>
  <si>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</si>
  <si>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</si>
  <si>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</si>
  <si>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</si>
  <si>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</si>
  <si>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</si>
  <si>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</si>
  <si>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</si>
  <si>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</si>
  <si>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</si>
  <si>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</si>
  <si>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</si>
  <si>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</si>
  <si>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</si>
  <si>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</si>
  <si>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</si>
  <si>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</si>
  <si>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</si>
  <si>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</si>
  <si>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</si>
  <si>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</si>
  <si>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</si>
  <si>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</si>
  <si>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</si>
  <si>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</si>
  <si>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</si>
  <si>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</si>
  <si>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</si>
  <si>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</si>
  <si>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</si>
  <si>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</si>
  <si>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</si>
  <si>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</si>
  <si>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</si>
  <si>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</si>
  <si>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</si>
  <si>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</si>
  <si>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</si>
  <si>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</si>
  <si>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</si>
  <si>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</si>
  <si>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</si>
  <si>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</si>
  <si>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</si>
  <si>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</si>
  <si>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</si>
  <si>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</si>
  <si>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</si>
  <si>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</si>
  <si>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</si>
  <si>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</si>
  <si>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</si>
  <si>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</si>
  <si>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</si>
  <si>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</si>
  <si>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</si>
  <si>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</si>
  <si>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</si>
  <si>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</si>
  <si>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</si>
  <si>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</si>
  <si>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</si>
  <si>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</si>
  <si>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</si>
  <si>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</si>
  <si>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</si>
  <si>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</si>
  <si>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</si>
  <si>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</si>
  <si>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</si>
  <si>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</si>
  <si>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</si>
  <si>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</si>
  <si>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</si>
  <si>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</si>
  <si>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</si>
  <si>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</si>
  <si>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</si>
  <si>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</si>
  <si>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</si>
  <si>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</si>
  <si>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</si>
  <si>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</si>
  <si>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</si>
  <si>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</si>
  <si>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</si>
  <si>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</si>
  <si>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</si>
  <si>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</si>
  <si>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</si>
  <si>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</si>
  <si>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</si>
  <si>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</si>
  <si>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</si>
  <si>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</si>
  <si>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</si>
  <si>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</si>
  <si>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</si>
  <si>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</si>
  <si>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</si>
  <si>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</si>
  <si>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</si>
  <si>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</si>
  <si>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</si>
  <si>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</si>
  <si>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</si>
  <si>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</si>
  <si>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</si>
  <si>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</si>
  <si>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</si>
  <si>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</si>
  <si>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</si>
  <si>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</si>
  <si>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</si>
  <si>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</si>
  <si>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</si>
  <si>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</si>
  <si>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</si>
  <si>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</si>
  <si>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</si>
  <si>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</si>
  <si>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</si>
  <si>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</si>
  <si>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</si>
  <si>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</si>
  <si>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</si>
  <si>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</si>
  <si>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</si>
  <si>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</si>
  <si>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</si>
  <si>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</si>
  <si>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</si>
  <si>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</si>
  <si>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</si>
  <si>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</si>
  <si>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</si>
  <si>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</si>
  <si>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</si>
  <si>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</si>
  <si>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</si>
  <si>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</si>
  <si>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</si>
  <si>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</si>
  <si>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</si>
  <si>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</si>
  <si>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</si>
  <si>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</si>
  <si>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</si>
  <si>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</si>
  <si>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</si>
  <si>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</si>
  <si>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</si>
  <si>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</si>
  <si>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</si>
  <si>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</si>
  <si>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</si>
  <si>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</si>
  <si>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</si>
  <si>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</si>
  <si>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</si>
  <si>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</si>
  <si>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</si>
  <si>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</si>
  <si>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</si>
  <si>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</si>
  <si>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</si>
  <si>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</si>
  <si>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</si>
  <si>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</si>
  <si>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</si>
  <si>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</si>
  <si>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</si>
  <si>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</si>
  <si>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</si>
  <si>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</si>
  <si>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</si>
  <si>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</si>
  <si>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</si>
  <si>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</si>
  <si>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</si>
  <si>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</si>
  <si>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</si>
  <si>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</si>
  <si>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</si>
  <si>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</si>
  <si>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</si>
  <si>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</si>
  <si>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</si>
  <si>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</si>
  <si>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</si>
  <si>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</si>
  <si>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</si>
  <si>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</si>
  <si>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</si>
  <si>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</si>
  <si>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</si>
  <si>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</si>
  <si>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</si>
  <si>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</si>
  <si>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</si>
  <si>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</si>
  <si>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</si>
  <si>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</si>
  <si>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</si>
  <si>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</si>
  <si>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</si>
  <si>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</si>
  <si>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</si>
  <si>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</si>
  <si>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</si>
  <si>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</si>
  <si>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</si>
  <si>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</si>
  <si>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</si>
  <si>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</si>
  <si>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</si>
  <si>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</si>
  <si>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</si>
  <si>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</si>
  <si>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</si>
  <si>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</si>
  <si>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</si>
  <si>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</si>
  <si>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</si>
  <si>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</si>
  <si>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</si>
  <si>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</si>
  <si>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</si>
  <si>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</si>
  <si>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</si>
  <si>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</si>
  <si>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</si>
  <si>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</si>
  <si>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</si>
  <si>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</si>
  <si>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</si>
  <si>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</si>
  <si>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</si>
  <si>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</si>
  <si>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</si>
  <si>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</si>
  <si>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</si>
  <si>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</si>
  <si>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</si>
  <si>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</si>
  <si>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</si>
  <si>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</si>
  <si>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</si>
  <si>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</si>
  <si>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</si>
  <si>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</si>
  <si>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</si>
  <si>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</si>
  <si>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</si>
  <si>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</si>
  <si>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</si>
  <si>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</si>
  <si>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</si>
  <si>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</si>
  <si>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</si>
  <si>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</si>
  <si>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</si>
  <si>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</si>
  <si>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</si>
  <si>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</si>
  <si>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</si>
  <si>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</si>
  <si>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</si>
  <si>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</si>
  <si>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</si>
  <si>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</si>
  <si>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</si>
  <si>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</si>
  <si>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</si>
  <si>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</si>
  <si>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</si>
  <si>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</si>
  <si>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</si>
  <si>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</si>
  <si>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</si>
  <si>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</si>
  <si>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</si>
  <si>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</si>
  <si>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</si>
  <si>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</si>
  <si>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</si>
  <si>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</si>
  <si>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</si>
  <si>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</si>
  <si>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</si>
  <si>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</si>
  <si>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</si>
  <si>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</si>
  <si>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</si>
  <si>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</si>
  <si>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</si>
  <si>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</si>
  <si>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</si>
  <si>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</si>
  <si>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</si>
  <si>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</si>
  <si>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</si>
  <si>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</si>
  <si>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</si>
  <si>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</si>
  <si>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</si>
  <si>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</si>
  <si>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</si>
  <si>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</si>
  <si>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</si>
  <si>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</si>
  <si>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</si>
  <si>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</si>
  <si>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</si>
  <si>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</si>
  <si>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</si>
  <si>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</si>
  <si>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</si>
  <si>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</si>
  <si>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</si>
  <si>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</si>
  <si>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</si>
  <si>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</si>
  <si>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</si>
  <si>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</si>
  <si>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</si>
  <si>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</si>
  <si>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</si>
  <si>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</si>
  <si>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</si>
  <si>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</si>
  <si>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</si>
  <si>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</si>
  <si>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</si>
  <si>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</si>
  <si>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</si>
  <si>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</si>
  <si>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</si>
  <si>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</si>
  <si>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</si>
  <si>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</si>
  <si>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</si>
  <si>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</si>
  <si>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</si>
  <si>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</si>
  <si>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</si>
  <si>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</si>
  <si>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</si>
  <si>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</si>
  <si>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</si>
  <si>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</si>
  <si>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</si>
  <si>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</si>
  <si>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</si>
  <si>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</si>
  <si>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</si>
  <si>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</si>
  <si>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</si>
  <si>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</si>
  <si>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</si>
  <si>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</si>
  <si>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</si>
  <si>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</si>
  <si>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</si>
  <si>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</si>
  <si>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</si>
  <si>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</si>
  <si>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</si>
  <si>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</si>
  <si>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</si>
  <si>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</si>
  <si>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</si>
  <si>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</si>
  <si>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</si>
  <si>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</si>
  <si>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</si>
  <si>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</si>
  <si>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</si>
  <si>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</si>
  <si>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</si>
  <si>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</si>
  <si>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</si>
  <si>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</si>
  <si>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</si>
  <si>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</si>
  <si>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</si>
  <si>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</si>
  <si>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</si>
  <si>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</si>
  <si>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</si>
  <si>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</si>
  <si>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</si>
  <si>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</si>
  <si>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</si>
  <si>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</si>
  <si>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</si>
  <si>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</si>
  <si>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</si>
  <si>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</si>
  <si>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</si>
  <si>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</si>
  <si>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</si>
  <si>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</si>
  <si>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</si>
  <si>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</si>
  <si>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</si>
  <si>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</si>
  <si>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</si>
  <si>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</si>
  <si>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</si>
  <si>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</si>
  <si>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</si>
  <si>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</si>
  <si>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</si>
  <si>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</si>
  <si>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</si>
  <si>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</si>
  <si>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</si>
  <si>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</si>
  <si>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</si>
  <si>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</si>
  <si>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</si>
  <si>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</si>
  <si>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</si>
  <si>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</si>
  <si>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</si>
  <si>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</si>
  <si>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</si>
  <si>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</si>
  <si>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</si>
  <si>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</si>
  <si>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</si>
  <si>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</si>
  <si>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</si>
  <si>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</si>
  <si>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</si>
  <si>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</si>
  <si>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</si>
  <si>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</si>
  <si>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</si>
  <si>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</si>
  <si>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</si>
  <si>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</si>
  <si>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</si>
  <si>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</si>
  <si>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</si>
  <si>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</si>
  <si>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</si>
  <si>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</si>
  <si>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</si>
  <si>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</si>
  <si>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</si>
  <si>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</si>
  <si>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</si>
  <si>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</si>
  <si>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</si>
  <si>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</si>
  <si>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</si>
  <si>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</si>
  <si>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</si>
  <si>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</si>
  <si>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</si>
  <si>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</si>
  <si>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</si>
  <si>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</si>
  <si>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</si>
  <si>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</si>
  <si>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</si>
  <si>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</si>
  <si>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</si>
  <si>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</si>
  <si>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</si>
  <si>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</si>
  <si>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</si>
  <si>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</si>
  <si>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</si>
  <si>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</si>
  <si>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</si>
  <si>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</si>
  <si>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</si>
  <si>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</si>
  <si>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</si>
  <si>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</si>
  <si>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</si>
  <si>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</si>
  <si>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</si>
  <si>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</si>
  <si>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</si>
  <si>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</si>
  <si>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</si>
  <si>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</si>
  <si>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</si>
  <si>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</si>
  <si>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</si>
  <si>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</si>
  <si>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</si>
  <si>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</si>
  <si>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</si>
  <si>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</si>
  <si>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</si>
  <si>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</si>
  <si>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</si>
  <si>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</si>
  <si>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</si>
  <si>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</si>
  <si>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</si>
  <si>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</si>
  <si>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</si>
  <si>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</si>
  <si>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</si>
  <si>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</si>
  <si>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</si>
  <si>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</si>
  <si>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</si>
  <si>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</si>
  <si>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</si>
  <si>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</si>
  <si>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</si>
  <si>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</si>
  <si>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</si>
  <si>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</si>
  <si>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</si>
  <si>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</si>
  <si>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</si>
  <si>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</si>
  <si>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</si>
  <si>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</si>
  <si>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</si>
  <si>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</si>
  <si>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</si>
  <si>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</si>
  <si>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</si>
  <si>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</si>
  <si>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</si>
  <si>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</si>
  <si>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</si>
  <si>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</si>
  <si>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</si>
  <si>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</si>
  <si>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</si>
  <si>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</si>
  <si>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</si>
  <si>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</si>
  <si>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</si>
  <si>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</si>
  <si>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</si>
  <si>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</si>
  <si>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</si>
  <si>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</si>
  <si>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</si>
  <si>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</si>
  <si>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</si>
  <si>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</si>
  <si>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</si>
  <si>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</si>
  <si>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</si>
  <si>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</si>
  <si>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</si>
  <si>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</si>
  <si>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</si>
  <si>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</si>
  <si>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</si>
  <si>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</si>
  <si>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</si>
  <si>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</si>
  <si>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</si>
  <si>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</si>
  <si>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</si>
  <si>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</si>
  <si>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</si>
  <si>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</si>
  <si>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</si>
  <si>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</si>
  <si>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</si>
  <si>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</si>
  <si>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</si>
  <si>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</si>
  <si>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</si>
  <si>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</si>
  <si>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</si>
  <si>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</si>
  <si>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</si>
  <si>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</si>
  <si>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</si>
  <si>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</si>
  <si>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</si>
  <si>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</si>
  <si>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</si>
  <si>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</si>
  <si>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</si>
  <si>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</si>
  <si>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</si>
  <si>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</si>
  <si>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</si>
  <si>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</si>
  <si>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</si>
  <si>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</si>
  <si>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</si>
  <si>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</si>
  <si>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</si>
  <si>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</si>
  <si>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</si>
  <si>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</si>
  <si>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</si>
  <si>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</si>
  <si>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</si>
  <si>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</si>
  <si>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</si>
  <si>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</si>
  <si>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</si>
  <si>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</si>
  <si>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</si>
  <si>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</si>
  <si>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</si>
  <si>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</si>
  <si>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</si>
  <si>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</si>
  <si>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</si>
  <si>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</si>
  <si>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</si>
  <si>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</si>
  <si>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</si>
  <si>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</si>
  <si>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</si>
  <si>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</si>
  <si>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</si>
  <si>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</si>
  <si>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</si>
  <si>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</si>
  <si>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</si>
  <si>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</si>
  <si>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</si>
  <si>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</si>
  <si>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</si>
  <si>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</si>
  <si>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</si>
  <si>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</si>
  <si>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</si>
  <si>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</si>
  <si>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</si>
  <si>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</si>
  <si>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</si>
  <si>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</si>
  <si>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</si>
  <si>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</si>
  <si>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</si>
  <si>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</si>
  <si>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</si>
  <si>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</si>
  <si>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</si>
  <si>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</si>
  <si>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</si>
  <si>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</si>
  <si>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</si>
  <si>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</si>
  <si>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</si>
  <si>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</si>
  <si>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</si>
  <si>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</si>
  <si>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</si>
  <si>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</si>
  <si>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</si>
  <si>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</si>
  <si>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</si>
  <si>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</si>
  <si>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</si>
  <si>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</si>
  <si>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</si>
  <si>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</si>
  <si>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</si>
  <si>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</si>
  <si>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</si>
  <si>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</si>
  <si>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</si>
  <si>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</si>
  <si>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</si>
  <si>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</si>
  <si>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</si>
  <si>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</si>
  <si>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</si>
  <si>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</si>
  <si>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</si>
  <si>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</si>
  <si>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</si>
  <si>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</si>
  <si>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</si>
  <si>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</si>
  <si>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</si>
  <si>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</si>
  <si>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</si>
  <si>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</si>
  <si>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</si>
  <si>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</si>
  <si>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</si>
  <si>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</si>
  <si>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</si>
  <si>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</si>
  <si>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</si>
  <si>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</si>
  <si>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</si>
  <si>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</si>
  <si>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</si>
  <si>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</si>
  <si>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</si>
  <si>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</si>
  <si>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</si>
  <si>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</si>
  <si>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</si>
  <si>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</si>
  <si>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</si>
  <si>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</si>
  <si>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</si>
  <si>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</si>
  <si>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</si>
  <si>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</si>
  <si>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</si>
  <si>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</si>
  <si>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</si>
  <si>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</si>
  <si>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</si>
  <si>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</si>
  <si>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</si>
  <si>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</si>
  <si>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</si>
  <si>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</si>
  <si>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</si>
  <si>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</si>
  <si>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</si>
  <si>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</si>
  <si>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</si>
  <si>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</si>
  <si>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</si>
  <si>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</si>
  <si>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</si>
  <si>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</si>
  <si>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</si>
  <si>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</si>
  <si>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</si>
  <si>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</si>
  <si>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</si>
  <si>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</si>
  <si>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</si>
  <si>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</si>
  <si>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</si>
  <si>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</si>
  <si>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</si>
  <si>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</si>
  <si>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</si>
  <si>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</si>
  <si>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</si>
  <si>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</si>
  <si>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</si>
  <si>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</si>
  <si>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</si>
  <si>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</si>
  <si>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</si>
  <si>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</si>
  <si>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</si>
  <si>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</si>
  <si>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</si>
  <si>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</si>
  <si>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</si>
  <si>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</si>
  <si>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</si>
  <si>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</si>
  <si>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</si>
  <si>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</si>
  <si>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</si>
  <si>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</si>
  <si>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</si>
  <si>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</si>
  <si>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</si>
  <si>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</si>
  <si>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</si>
  <si>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</si>
  <si>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</si>
  <si>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</si>
  <si>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</si>
  <si>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</si>
  <si>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</si>
  <si>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</si>
  <si>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</si>
  <si>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</si>
  <si>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</si>
  <si>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</si>
  <si>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</si>
  <si>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</si>
  <si>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</si>
  <si>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</si>
  <si>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</si>
  <si>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</si>
  <si>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</si>
  <si>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</si>
  <si>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</si>
  <si>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</si>
  <si>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</si>
  <si>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</si>
  <si>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</si>
  <si>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</si>
  <si>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</si>
  <si>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</si>
  <si>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</si>
  <si>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</si>
  <si>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</si>
  <si>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</si>
  <si>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</si>
  <si>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</si>
  <si>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</si>
  <si>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</si>
  <si>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</si>
  <si>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</si>
  <si>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</si>
  <si>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</si>
  <si>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</si>
  <si>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</si>
  <si>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</si>
  <si>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</si>
  <si>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</si>
  <si>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</si>
  <si>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</si>
  <si>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</si>
  <si>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</si>
  <si>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</si>
  <si>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</si>
  <si>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</si>
  <si>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</si>
  <si>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</si>
  <si>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</si>
  <si>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</si>
  <si>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</si>
  <si>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</si>
  <si>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</si>
  <si>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</si>
  <si>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</si>
  <si>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</si>
  <si>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</si>
  <si>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</si>
  <si>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</si>
  <si>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</si>
  <si>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</si>
  <si>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</si>
  <si>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</si>
  <si>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</si>
  <si>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</si>
  <si>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</si>
  <si>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</si>
  <si>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</si>
  <si>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</si>
  <si>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</si>
  <si>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</si>
  <si>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</si>
  <si>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</si>
  <si>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</si>
  <si>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</si>
  <si>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</si>
  <si>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</si>
  <si>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</si>
  <si>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</si>
  <si>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</si>
  <si>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</si>
  <si>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</si>
  <si>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</si>
  <si>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</si>
  <si>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</si>
  <si>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</si>
  <si>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</si>
  <si>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</si>
  <si>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</si>
  <si>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</si>
  <si>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</si>
  <si>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</si>
  <si>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</si>
  <si>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</si>
  <si>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</si>
  <si>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</si>
  <si>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</si>
  <si>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</si>
  <si>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</si>
  <si>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</si>
  <si>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</si>
  <si>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</si>
  <si>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</si>
  <si>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</si>
  <si>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</si>
  <si>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</si>
  <si>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</si>
  <si>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</si>
  <si>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</si>
  <si>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</si>
  <si>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</si>
  <si>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</si>
  <si>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</si>
  <si>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</si>
  <si>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</si>
  <si>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</si>
  <si>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</si>
  <si>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</si>
  <si>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</si>
  <si>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</si>
  <si>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</si>
  <si>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</si>
  <si>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</si>
  <si>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</si>
  <si>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</si>
  <si>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</si>
  <si>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</si>
  <si>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</si>
  <si>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</si>
  <si>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</si>
  <si>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</si>
  <si>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</si>
  <si>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</si>
  <si>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</si>
  <si>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</si>
  <si>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</si>
  <si>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</si>
  <si>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</si>
  <si>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</si>
  <si>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</si>
  <si>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</si>
  <si>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</si>
  <si>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</si>
  <si>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</si>
  <si>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</si>
  <si>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</si>
  <si>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</si>
  <si>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</si>
  <si>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</si>
  <si>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</si>
  <si>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</si>
  <si>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</si>
  <si>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</si>
  <si>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</si>
  <si>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</si>
  <si>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</si>
  <si>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</si>
  <si>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</si>
  <si>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</si>
  <si>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</si>
  <si>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</si>
  <si>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</si>
  <si>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</si>
  <si>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</si>
  <si>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</si>
  <si>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</si>
  <si>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</si>
  <si>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</si>
  <si>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</si>
  <si>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</si>
  <si>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</si>
  <si>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</si>
  <si>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</si>
  <si>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</si>
  <si>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</si>
  <si>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</si>
  <si>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</si>
  <si>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</si>
  <si>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</si>
  <si>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</si>
  <si>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</si>
  <si>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</si>
  <si>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</si>
  <si>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</si>
  <si>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</si>
  <si>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</si>
  <si>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</si>
  <si>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</si>
  <si>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</si>
  <si>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</si>
  <si>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</si>
  <si>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</si>
  <si>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</si>
  <si>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</si>
  <si>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</si>
  <si>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</si>
  <si>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</si>
  <si>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</si>
  <si>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</si>
  <si>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</si>
  <si>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</si>
  <si>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</si>
  <si>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</si>
  <si>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</si>
  <si>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</si>
  <si>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</si>
  <si>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</si>
  <si>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</si>
  <si>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</si>
  <si>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</si>
  <si>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</si>
  <si>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</si>
  <si>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</si>
  <si>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</si>
  <si>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</si>
  <si>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</si>
  <si>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</si>
  <si>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</si>
  <si>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</si>
  <si>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</si>
  <si>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</si>
  <si>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</si>
  <si>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</si>
  <si>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</si>
  <si>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</si>
  <si>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</si>
  <si>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</si>
  <si>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</si>
  <si>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</si>
  <si>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</si>
  <si>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</si>
  <si>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</si>
  <si>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</si>
  <si>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</si>
  <si>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</si>
  <si>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</si>
  <si>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</si>
  <si>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</si>
  <si>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</si>
  <si>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</si>
  <si>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</si>
  <si>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</si>
  <si>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</si>
  <si>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</si>
  <si>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</si>
  <si>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</si>
  <si>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</si>
  <si>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</si>
  <si>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</si>
  <si>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</si>
  <si>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</si>
  <si>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</si>
  <si>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</si>
  <si>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</si>
  <si>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</si>
  <si>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</si>
  <si>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</si>
  <si>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</si>
  <si>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</si>
  <si>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</si>
  <si>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</si>
  <si>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</si>
  <si>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</si>
  <si>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</si>
  <si>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</si>
  <si>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</si>
  <si>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</si>
  <si>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</si>
  <si>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</si>
  <si>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</si>
  <si>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</si>
  <si>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</si>
  <si>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</si>
  <si>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</si>
  <si>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</si>
  <si>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</si>
  <si>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</si>
  <si>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</si>
  <si>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</si>
  <si>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</si>
  <si>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</si>
  <si>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</si>
  <si>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</si>
  <si>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</si>
  <si>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</si>
  <si>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</si>
  <si>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</si>
  <si>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</si>
  <si>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</si>
  <si>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</si>
  <si>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</si>
  <si>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</si>
  <si>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</si>
  <si>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</si>
  <si>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</si>
  <si>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</si>
  <si>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</si>
  <si>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</si>
  <si>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</si>
  <si>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</si>
  <si>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</si>
  <si>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</si>
  <si>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</si>
  <si>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</si>
  <si>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</si>
  <si>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</si>
  <si>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</si>
  <si>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</si>
  <si>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</si>
  <si>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</si>
  <si>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</si>
  <si>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</si>
  <si>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</si>
  <si>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</si>
  <si>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</si>
  <si>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</si>
  <si>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</si>
  <si>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</si>
  <si>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</si>
  <si>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</si>
  <si>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</si>
  <si>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</si>
  <si>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</si>
  <si>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</si>
  <si>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</si>
  <si>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</si>
  <si>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</si>
  <si>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</si>
  <si>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</si>
  <si>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</si>
  <si>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</si>
  <si>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</si>
  <si>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</si>
  <si>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</si>
  <si>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</si>
  <si>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</si>
  <si>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</si>
  <si>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</si>
  <si>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</si>
  <si>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</si>
  <si>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</si>
  <si>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</si>
  <si>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</si>
  <si>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</si>
  <si>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</si>
  <si>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</si>
  <si>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</si>
  <si>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</si>
  <si>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</si>
  <si>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</si>
  <si>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</si>
  <si>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</si>
  <si>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</si>
  <si>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</si>
  <si>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</si>
  <si>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</si>
  <si>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</si>
  <si>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</si>
  <si>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</si>
  <si>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</si>
  <si>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</si>
  <si>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</si>
  <si>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</si>
  <si>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</si>
  <si>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</si>
  <si>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</si>
  <si>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</si>
  <si>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</si>
  <si>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</si>
  <si>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</si>
  <si>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</si>
  <si>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</si>
  <si>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</si>
  <si>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</si>
  <si>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</si>
  <si>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</si>
  <si>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</si>
  <si>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</si>
  <si>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</si>
  <si>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</si>
  <si>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</si>
  <si>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</si>
  <si>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</si>
  <si>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</si>
  <si>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</si>
  <si>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</si>
  <si>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</si>
  <si>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</si>
  <si>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</si>
  <si>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</si>
  <si>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</si>
  <si>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</si>
  <si>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</si>
  <si>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</si>
  <si>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</si>
  <si>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</si>
  <si>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</si>
  <si>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</si>
  <si>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</si>
  <si>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</si>
  <si>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</si>
  <si>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</si>
  <si>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</si>
  <si>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</si>
  <si>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</si>
  <si>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</si>
  <si>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</si>
  <si>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</si>
  <si>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</si>
  <si>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</si>
  <si>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</si>
  <si>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</si>
  <si>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</si>
  <si>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</si>
  <si>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</si>
  <si>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</si>
  <si>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</si>
  <si>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</si>
  <si>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</si>
  <si>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</si>
  <si>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</si>
  <si>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</si>
  <si>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</si>
  <si>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</si>
  <si>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</si>
  <si>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</si>
  <si>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</si>
  <si>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</si>
  <si>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</si>
  <si>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</si>
  <si>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</si>
  <si>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</si>
  <si>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</si>
  <si>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</si>
  <si>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</si>
  <si>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</si>
  <si>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</si>
  <si>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</si>
  <si>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</si>
  <si>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</si>
  <si>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</si>
  <si>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</si>
  <si>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</si>
  <si>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</si>
  <si>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</si>
  <si>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</si>
  <si>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</si>
  <si>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</si>
  <si>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</si>
  <si>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</si>
  <si>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</si>
  <si>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</si>
  <si>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</si>
  <si>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</si>
  <si>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</si>
  <si>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</si>
  <si>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</si>
  <si>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</si>
  <si>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</si>
  <si>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</si>
  <si>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</si>
  <si>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</si>
  <si>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</si>
  <si>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</si>
  <si>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</si>
  <si>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</si>
  <si>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</si>
  <si>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</si>
  <si>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</si>
  <si>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</si>
  <si>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</si>
  <si>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</si>
  <si>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</si>
  <si>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</si>
  <si>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</si>
  <si>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</si>
  <si>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</si>
  <si>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</si>
  <si>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</si>
  <si>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</si>
  <si>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</si>
  <si>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</si>
  <si>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</si>
  <si>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</si>
  <si>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</si>
  <si>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</si>
  <si>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</si>
  <si>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</si>
  <si>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</si>
  <si>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</si>
  <si>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</si>
  <si>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</si>
  <si>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</si>
  <si>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</si>
  <si>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</si>
  <si>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</si>
  <si>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</si>
  <si>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</si>
  <si>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</si>
  <si>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</si>
  <si>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</si>
  <si>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</si>
  <si>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</si>
  <si>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</si>
  <si>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</si>
  <si>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</si>
  <si>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</si>
  <si>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</si>
  <si>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</si>
  <si>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</si>
  <si>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</si>
  <si>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</si>
  <si>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</si>
  <si>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</si>
  <si>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</si>
  <si>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</si>
  <si>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</si>
  <si>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</si>
  <si>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</si>
  <si>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</si>
  <si>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</si>
  <si>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</si>
  <si>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</si>
  <si>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</si>
  <si>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</si>
  <si>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</si>
  <si>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</si>
  <si>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</si>
  <si>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</si>
  <si>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</si>
  <si>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</si>
  <si>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</si>
  <si>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</si>
  <si>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</si>
  <si>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</si>
  <si>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</si>
  <si>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</si>
  <si>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</si>
  <si>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</si>
  <si>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</si>
  <si>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</si>
  <si>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</si>
  <si>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</si>
  <si>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</si>
  <si>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</si>
  <si>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</si>
  <si>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</si>
  <si>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</si>
  <si>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</si>
  <si>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</si>
  <si>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</si>
  <si>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</si>
  <si>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</si>
  <si>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</si>
  <si>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</si>
  <si>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</si>
  <si>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</si>
  <si>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</si>
  <si>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</si>
  <si>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</si>
  <si>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</si>
  <si>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</si>
  <si>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</si>
  <si>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</si>
  <si>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</si>
  <si>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</si>
  <si>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</si>
  <si>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</si>
  <si>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</si>
  <si>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</si>
  <si>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</si>
  <si>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</si>
  <si>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</si>
  <si>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</si>
  <si>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</si>
  <si>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</si>
  <si>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</si>
  <si>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</si>
  <si>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</si>
  <si>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</si>
  <si>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</si>
  <si>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</si>
  <si>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</si>
  <si>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</si>
  <si>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</si>
  <si>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</si>
  <si>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</si>
  <si>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</si>
  <si>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</si>
  <si>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</si>
  <si>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</si>
  <si>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</si>
  <si>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</si>
  <si>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</si>
  <si>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</si>
  <si>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</si>
  <si>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</si>
  <si>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</si>
  <si>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</si>
  <si>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</si>
  <si>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</si>
  <si>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</si>
  <si>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</si>
  <si>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</si>
  <si>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</si>
  <si>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</si>
  <si>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</si>
  <si>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</si>
  <si>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</si>
  <si>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</si>
  <si>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</si>
  <si>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</si>
  <si>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</si>
  <si>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</si>
  <si>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</si>
  <si>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</si>
  <si>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</si>
  <si>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</si>
  <si>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</si>
  <si>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</si>
  <si>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</si>
  <si>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</si>
  <si>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</si>
  <si>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</si>
  <si>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</si>
  <si>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</si>
  <si>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</si>
  <si>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</si>
  <si>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</si>
  <si>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</si>
  <si>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</si>
  <si>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</si>
  <si>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</si>
  <si>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</si>
  <si>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</si>
  <si>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</si>
  <si>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</si>
  <si>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</si>
  <si>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</si>
  <si>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</si>
  <si>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</si>
  <si>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</si>
  <si>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</si>
  <si>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</si>
  <si>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</si>
  <si>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</si>
  <si>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</si>
  <si>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</si>
  <si>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</si>
  <si>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</si>
  <si>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</si>
  <si>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</si>
  <si>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</si>
  <si>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</si>
  <si>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</si>
  <si>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</si>
  <si>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</si>
  <si>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</si>
  <si>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</si>
  <si>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</si>
  <si>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</si>
  <si>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</si>
  <si>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</si>
  <si>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</si>
  <si>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</si>
  <si>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</si>
  <si>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</si>
  <si>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</si>
  <si>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</si>
  <si>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</si>
  <si>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</si>
  <si>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</si>
  <si>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</si>
  <si>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</si>
  <si>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</si>
  <si>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</si>
  <si>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</si>
  <si>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</si>
  <si>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</si>
  <si>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</si>
  <si>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</si>
  <si>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</si>
  <si>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</si>
  <si>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</si>
  <si>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</si>
  <si>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</si>
  <si>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</si>
  <si>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</si>
  <si>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</si>
  <si>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</si>
  <si>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</si>
  <si>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</si>
  <si>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</si>
  <si>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</si>
  <si>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</si>
  <si>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</si>
  <si>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</si>
  <si>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</si>
  <si>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</si>
  <si>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</si>
  <si>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</si>
  <si>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</si>
  <si>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</si>
  <si>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</si>
  <si>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</si>
  <si>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</si>
  <si>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</si>
  <si>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</si>
  <si>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</si>
  <si>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</si>
  <si>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</si>
  <si>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</si>
  <si>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</si>
  <si>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</si>
  <si>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</si>
  <si>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</si>
  <si>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</si>
  <si>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</si>
  <si>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</si>
  <si>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</si>
  <si>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</si>
  <si>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</si>
  <si>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</si>
  <si>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</si>
  <si>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</si>
  <si>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</si>
  <si>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</si>
  <si>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</si>
  <si>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</si>
  <si>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</si>
  <si>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</si>
  <si>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</si>
  <si>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</si>
  <si>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</si>
  <si>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</si>
  <si>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</si>
  <si>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</si>
  <si>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</si>
  <si>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</si>
  <si>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</si>
  <si>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</si>
  <si>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</si>
  <si>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</si>
  <si>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</si>
  <si>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</si>
  <si>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</si>
  <si>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</si>
  <si>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</si>
  <si>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</si>
  <si>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</si>
  <si>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</si>
  <si>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</si>
  <si>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</si>
  <si>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</si>
  <si>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</si>
  <si>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</si>
  <si>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</si>
  <si>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</si>
  <si>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</si>
  <si>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</si>
  <si>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</si>
  <si>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</si>
  <si>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</si>
  <si>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</si>
  <si>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</si>
  <si>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</si>
  <si>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</si>
  <si>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</si>
  <si>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</si>
  <si>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</si>
  <si>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</si>
  <si>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</si>
  <si>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</si>
  <si>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</si>
  <si>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</si>
  <si>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</si>
  <si>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</si>
  <si>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</si>
  <si>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</si>
  <si>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</si>
  <si>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</si>
  <si>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</si>
  <si>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</si>
  <si>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</si>
  <si>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</si>
  <si>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</si>
  <si>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</si>
  <si>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</si>
  <si>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</si>
  <si>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</si>
  <si>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</si>
  <si>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</si>
  <si>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</si>
  <si>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</si>
  <si>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</si>
  <si>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</si>
  <si>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</si>
  <si>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</si>
  <si>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</si>
  <si>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</si>
  <si>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</si>
  <si>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</si>
  <si>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</si>
  <si>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</si>
  <si>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</si>
  <si>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</si>
  <si>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</si>
  <si>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</si>
  <si>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</si>
  <si>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</si>
  <si>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</si>
  <si>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</si>
  <si>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</si>
  <si>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</si>
  <si>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</si>
  <si>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</si>
  <si>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</si>
  <si>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</si>
  <si>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</si>
  <si>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</si>
  <si>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</si>
  <si>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</si>
  <si>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</si>
  <si>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</si>
  <si>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</si>
  <si>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</si>
  <si>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</si>
  <si>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</si>
  <si>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</si>
  <si>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</si>
  <si>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</si>
  <si>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</si>
  <si>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</si>
  <si>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</si>
  <si>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</si>
  <si>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</si>
  <si>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</si>
  <si>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</si>
  <si>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</si>
  <si>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</si>
  <si>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</si>
  <si>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</si>
  <si>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</si>
  <si>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</si>
  <si>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</si>
  <si>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</si>
  <si>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</si>
  <si>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</si>
  <si>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</si>
  <si>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</si>
  <si>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</si>
  <si>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</si>
  <si>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</si>
  <si>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</si>
  <si>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</si>
  <si>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</si>
  <si>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</si>
  <si>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</si>
  <si>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</si>
  <si>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</si>
  <si>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</si>
  <si>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</si>
  <si>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</si>
  <si>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</si>
  <si>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</si>
  <si>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</si>
  <si>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</si>
  <si>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</si>
  <si>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</si>
  <si>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</si>
  <si>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</si>
  <si>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</si>
  <si>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</si>
  <si>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</si>
  <si>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</si>
  <si>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</si>
  <si>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</si>
  <si>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</si>
  <si>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</si>
  <si>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</si>
  <si>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</si>
  <si>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</si>
  <si>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</si>
  <si>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</si>
  <si>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</si>
  <si>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</si>
  <si>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</si>
  <si>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</si>
  <si>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</si>
  <si>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</si>
  <si>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</si>
  <si>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</si>
  <si>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</si>
  <si>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</si>
  <si>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</si>
  <si>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</si>
  <si>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</si>
  <si>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</si>
  <si>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</si>
  <si>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</si>
  <si>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</si>
  <si>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</si>
  <si>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</si>
  <si>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</si>
  <si>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</si>
  <si>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</si>
  <si>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</si>
  <si>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</si>
  <si>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</si>
  <si>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</si>
  <si>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</si>
  <si>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</si>
  <si>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</si>
  <si>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</si>
  <si>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</si>
  <si>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</si>
  <si>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</si>
  <si>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</si>
  <si>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</si>
  <si>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</si>
  <si>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</si>
  <si>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</si>
  <si>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</si>
  <si>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</si>
  <si>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</si>
  <si>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</si>
  <si>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</si>
  <si>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</si>
  <si>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</si>
  <si>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</si>
  <si>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</si>
  <si>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</si>
  <si>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</si>
  <si>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</si>
  <si>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</si>
  <si>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</si>
  <si>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</si>
  <si>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</si>
  <si>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</si>
  <si>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</si>
  <si>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</si>
  <si>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</si>
  <si>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</si>
  <si>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</si>
  <si>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</si>
  <si>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</si>
  <si>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</si>
  <si>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</si>
  <si>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</si>
  <si>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</si>
  <si>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</si>
  <si>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</si>
  <si>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</si>
  <si>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</si>
  <si>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</si>
  <si>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</si>
  <si>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</si>
  <si>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</si>
  <si>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</si>
  <si>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</si>
  <si>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</si>
  <si>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</si>
  <si>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</si>
  <si>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</si>
  <si>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</si>
  <si>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</si>
  <si>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</si>
  <si>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</si>
  <si>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</si>
  <si>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</si>
  <si>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</si>
  <si>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</si>
  <si>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</si>
  <si>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</si>
  <si>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</si>
  <si>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</si>
  <si>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</si>
  <si>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</si>
  <si>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</si>
  <si>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</si>
  <si>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</si>
  <si>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</si>
  <si>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</si>
  <si>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</si>
  <si>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</si>
  <si>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</si>
  <si>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</si>
  <si>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</si>
  <si>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</si>
  <si>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</si>
  <si>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</si>
  <si>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</si>
  <si>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</si>
  <si>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</si>
  <si>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</si>
  <si>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</si>
  <si>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</si>
  <si>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</si>
  <si>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</si>
  <si>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</si>
  <si>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</si>
  <si>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</si>
  <si>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</si>
  <si>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</si>
  <si>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</si>
  <si>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</si>
  <si>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</si>
  <si>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</si>
  <si>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</si>
  <si>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</si>
  <si>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</si>
  <si>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</si>
  <si>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</si>
  <si>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</si>
  <si>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</si>
  <si>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</si>
  <si>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</si>
  <si>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</si>
  <si>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</si>
  <si>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</si>
  <si>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</si>
  <si>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</si>
  <si>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</si>
  <si>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</si>
  <si>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</si>
  <si>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</si>
  <si>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</si>
  <si>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</si>
  <si>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</si>
  <si>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</si>
  <si>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</si>
  <si>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</si>
  <si>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</si>
  <si>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</si>
  <si>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</si>
  <si>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</si>
  <si>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</si>
  <si>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</si>
  <si>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</si>
  <si>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</si>
  <si>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</si>
  <si>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</si>
  <si>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</si>
  <si>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</si>
  <si>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</si>
  <si>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</si>
  <si>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</si>
  <si>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</si>
  <si>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</si>
  <si>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</si>
  <si>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</si>
  <si>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</si>
  <si>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</si>
  <si>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</si>
  <si>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</si>
  <si>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</si>
  <si>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</si>
  <si>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</si>
  <si>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</si>
  <si>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</si>
  <si>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</si>
  <si>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</si>
  <si>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</si>
  <si>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</si>
  <si>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</si>
  <si>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</si>
  <si>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</si>
  <si>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</si>
  <si>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</si>
  <si>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</si>
  <si>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</si>
  <si>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</si>
  <si>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</si>
  <si>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</si>
  <si>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</si>
  <si>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</si>
  <si>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</si>
  <si>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</si>
  <si>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</si>
  <si>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</si>
  <si>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</si>
  <si>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</si>
  <si>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</si>
  <si>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</si>
  <si>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</si>
  <si>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</si>
  <si>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</si>
  <si>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</si>
  <si>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</si>
  <si>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</si>
  <si>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</si>
  <si>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</si>
  <si>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</si>
  <si>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</si>
  <si>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</si>
  <si>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</si>
  <si>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</si>
  <si>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</si>
  <si>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</si>
  <si>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</si>
  <si>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</si>
  <si>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</si>
  <si>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</si>
  <si>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</si>
  <si>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</si>
  <si>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</si>
  <si>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</si>
  <si>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</si>
  <si>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</si>
  <si>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</si>
  <si>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</si>
  <si>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</si>
  <si>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</si>
  <si>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</si>
  <si>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</si>
  <si>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</si>
  <si>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</si>
  <si>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</si>
  <si>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</si>
  <si>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</si>
  <si>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</si>
  <si>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</si>
  <si>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</si>
  <si>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</si>
  <si>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</si>
  <si>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</si>
  <si>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</si>
  <si>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</si>
  <si>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</si>
  <si>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</si>
  <si>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</si>
  <si>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</si>
  <si>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</si>
  <si>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</si>
  <si>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</si>
  <si>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</si>
  <si>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</si>
  <si>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</si>
  <si>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</si>
  <si>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</si>
  <si>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</si>
  <si>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</si>
  <si>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</si>
  <si>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</si>
  <si>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</si>
  <si>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</si>
  <si>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</si>
  <si>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</si>
  <si>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</si>
  <si>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</si>
  <si>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</si>
  <si>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</si>
  <si>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</si>
  <si>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</si>
  <si>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</si>
  <si>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</si>
  <si>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</si>
  <si>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</si>
  <si>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</si>
  <si>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</si>
  <si>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</si>
  <si>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</si>
  <si>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</si>
  <si>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</si>
  <si>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</si>
  <si>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</si>
  <si>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</si>
  <si>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</si>
  <si>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</si>
  <si>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</si>
  <si>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</si>
  <si>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</si>
  <si>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</si>
  <si>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</si>
  <si>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</si>
  <si>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</si>
  <si>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</si>
  <si>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</si>
  <si>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</si>
  <si>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</si>
  <si>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</si>
  <si>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</si>
  <si>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</si>
  <si>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</si>
  <si>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</si>
  <si>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</si>
  <si>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</si>
  <si>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</si>
  <si>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</si>
  <si>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</si>
  <si>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</si>
  <si>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</si>
  <si>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</si>
  <si>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</si>
  <si>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</si>
  <si>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</si>
  <si>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</si>
  <si>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</si>
  <si>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</si>
  <si>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</si>
  <si>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</si>
  <si>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</si>
  <si>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</si>
  <si>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</si>
  <si>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</si>
  <si>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</si>
  <si>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</si>
  <si>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</si>
  <si>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</si>
  <si>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</si>
  <si>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</si>
  <si>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</si>
  <si>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</si>
  <si>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</si>
  <si>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</si>
  <si>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</si>
  <si>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</si>
  <si>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</si>
  <si>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</si>
  <si>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</si>
  <si>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</si>
  <si>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</si>
  <si>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</si>
  <si>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</si>
  <si>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</si>
  <si>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</si>
  <si>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</si>
  <si>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</si>
  <si>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</si>
  <si>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</si>
  <si>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</si>
  <si>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</si>
  <si>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</si>
  <si>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</si>
  <si>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</si>
  <si>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</si>
  <si>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</si>
  <si>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</si>
  <si>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</si>
  <si>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</si>
  <si>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</si>
  <si>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</si>
  <si>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</si>
  <si>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</si>
  <si>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</si>
  <si>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</si>
  <si>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</si>
  <si>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</si>
  <si>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</si>
  <si>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</si>
  <si>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</si>
  <si>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</si>
  <si>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</si>
  <si>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</si>
  <si>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</si>
  <si>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</si>
  <si>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</si>
  <si>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</si>
  <si>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</si>
  <si>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</si>
  <si>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</si>
  <si>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</si>
  <si>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</si>
  <si>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</si>
  <si>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</si>
  <si>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</si>
  <si>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</si>
  <si>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</si>
  <si>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</si>
  <si>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</si>
  <si>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</si>
  <si>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</si>
  <si>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</si>
  <si>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</si>
  <si>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</si>
  <si>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</si>
  <si>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</si>
  <si>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</si>
  <si>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</si>
  <si>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</si>
  <si>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</si>
  <si>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</si>
  <si>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</si>
  <si>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</si>
  <si>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</si>
  <si>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</si>
  <si>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</si>
  <si>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</si>
  <si>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</si>
  <si>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</si>
  <si>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</si>
  <si>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</si>
  <si>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</si>
  <si>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</si>
  <si>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</si>
  <si>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</si>
  <si>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</si>
  <si>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</si>
  <si>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</si>
  <si>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</si>
  <si>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</si>
  <si>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</si>
  <si>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</si>
  <si>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</si>
  <si>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</si>
  <si>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</si>
  <si>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</si>
  <si>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</si>
  <si>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</si>
  <si>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</si>
  <si>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</si>
  <si>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</si>
  <si>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</si>
  <si>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</si>
  <si>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</si>
  <si>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</si>
  <si>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</si>
  <si>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</si>
  <si>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</si>
  <si>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</si>
  <si>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</si>
  <si>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</si>
  <si>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</si>
  <si>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</si>
  <si>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</si>
  <si>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</si>
  <si>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</si>
  <si>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</si>
  <si>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</si>
  <si>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</si>
  <si>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</si>
  <si>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</si>
  <si>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</si>
  <si>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</si>
  <si>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</si>
  <si>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</si>
  <si>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</si>
  <si>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</si>
  <si>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</si>
  <si>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</si>
  <si>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</si>
  <si>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</si>
  <si>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</si>
  <si>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</si>
  <si>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</si>
  <si>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</si>
  <si>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</si>
  <si>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</si>
  <si>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</si>
  <si>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</si>
  <si>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</si>
  <si>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</si>
  <si>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</si>
  <si>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</si>
  <si>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</si>
  <si>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</si>
  <si>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</si>
  <si>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</si>
  <si>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</si>
  <si>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</si>
  <si>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</si>
  <si>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</si>
  <si>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</si>
  <si>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</si>
  <si>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</si>
  <si>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</si>
  <si>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</si>
  <si>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</si>
  <si>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</si>
  <si>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</si>
  <si>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</si>
  <si>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</si>
  <si>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</si>
  <si>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</si>
  <si>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</si>
  <si>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</si>
  <si>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</si>
  <si>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</si>
  <si>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</si>
  <si>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</si>
  <si>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</si>
  <si>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</si>
  <si>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</si>
  <si>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</si>
  <si>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</si>
  <si>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</si>
  <si>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</si>
  <si>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</si>
  <si>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</si>
  <si>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</si>
  <si>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</si>
  <si>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</si>
  <si>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</si>
  <si>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</si>
  <si>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</si>
  <si>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</si>
  <si>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</si>
  <si>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</si>
  <si>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</si>
  <si>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</si>
  <si>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</si>
  <si>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</si>
  <si>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</si>
  <si>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</si>
  <si>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</si>
  <si>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</si>
  <si>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</si>
  <si>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</si>
  <si>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</si>
  <si>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</si>
  <si>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</si>
  <si>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</si>
  <si>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</si>
  <si>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</si>
  <si>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</si>
  <si>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</si>
  <si>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</si>
  <si>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</si>
  <si>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</si>
  <si>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</si>
  <si>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</si>
  <si>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</si>
  <si>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</si>
  <si>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</si>
  <si>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</si>
  <si>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</si>
  <si>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</si>
  <si>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</si>
  <si>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</si>
  <si>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</si>
  <si>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</si>
  <si>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</si>
  <si>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</si>
  <si>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</si>
  <si>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</si>
  <si>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</si>
  <si>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</si>
  <si>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</si>
  <si>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</si>
  <si>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</si>
  <si>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</si>
  <si>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</si>
  <si>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</si>
  <si>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</si>
  <si>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</si>
  <si>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</si>
  <si>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</si>
  <si>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</si>
  <si>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</si>
  <si>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</si>
  <si>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</si>
  <si>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</si>
  <si>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</si>
  <si>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</si>
  <si>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</si>
  <si>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</si>
  <si>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</si>
  <si>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</si>
  <si>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</si>
  <si>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</si>
  <si>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</si>
  <si>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</si>
  <si>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</si>
  <si>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</si>
  <si>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</si>
  <si>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</si>
  <si>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</si>
  <si>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</si>
  <si>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</si>
  <si>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</si>
  <si>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</si>
  <si>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</si>
  <si>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</si>
  <si>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</si>
  <si>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</si>
  <si>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</si>
  <si>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</si>
  <si>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</si>
  <si>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</si>
  <si>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</si>
  <si>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</si>
  <si>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</si>
  <si>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</si>
  <si>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</si>
  <si>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</si>
  <si>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</si>
  <si>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</si>
  <si>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</si>
  <si>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</si>
  <si>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</si>
  <si>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</si>
  <si>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</si>
  <si>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</si>
  <si>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</si>
  <si>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</si>
  <si>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</si>
  <si>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</si>
  <si>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</si>
  <si>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</si>
  <si>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</si>
  <si>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</si>
  <si>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</si>
  <si>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</si>
  <si>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</si>
  <si>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</si>
  <si>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</si>
  <si>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</si>
  <si>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</si>
  <si>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</si>
  <si>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</si>
  <si>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</si>
  <si>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</si>
  <si>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</si>
  <si>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</si>
  <si>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</si>
  <si>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</si>
  <si>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</si>
  <si>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</si>
  <si>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</si>
  <si>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</si>
  <si>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</si>
  <si>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</si>
  <si>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</si>
  <si>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</si>
  <si>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</si>
  <si>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</si>
  <si>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</si>
  <si>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</si>
  <si>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</si>
  <si>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</si>
  <si>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</si>
  <si>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</si>
  <si>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</si>
  <si>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</si>
  <si>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</si>
  <si>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</si>
  <si>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</si>
  <si>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</si>
  <si>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</si>
  <si>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</si>
  <si>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</si>
  <si>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</si>
  <si>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</si>
  <si>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</si>
  <si>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</si>
  <si>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</si>
  <si>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</si>
  <si>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</si>
  <si>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</si>
  <si>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</si>
  <si>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</si>
  <si>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</si>
  <si>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</si>
  <si>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</si>
  <si>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</si>
  <si>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</si>
  <si>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</si>
  <si>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</si>
  <si>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</si>
  <si>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</si>
  <si>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</si>
  <si>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</si>
  <si>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</si>
  <si>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</si>
  <si>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</si>
  <si>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</si>
  <si>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</si>
  <si>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</si>
  <si>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</si>
  <si>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</si>
  <si>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</si>
  <si>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</si>
  <si>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</si>
  <si>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</si>
  <si>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</si>
  <si>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</si>
  <si>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</si>
  <si>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</si>
  <si>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</si>
  <si>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</si>
  <si>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</si>
  <si>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</si>
  <si>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</si>
  <si>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</si>
  <si>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</si>
  <si>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</si>
  <si>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</si>
  <si>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</si>
  <si>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</si>
  <si>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</si>
  <si>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</si>
  <si>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</si>
  <si>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</si>
  <si>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</si>
  <si>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</si>
  <si>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</si>
  <si>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</si>
  <si>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</si>
  <si>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</si>
  <si>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</si>
  <si>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</si>
  <si>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</si>
  <si>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</si>
  <si>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</si>
  <si>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</si>
  <si>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</si>
  <si>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</si>
  <si>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</si>
  <si>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</si>
  <si>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</si>
  <si>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</si>
  <si>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</si>
  <si>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</si>
  <si>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</si>
  <si>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</si>
  <si>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</si>
  <si>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</si>
  <si>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</si>
  <si>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</si>
  <si>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</si>
  <si>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</si>
  <si>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</si>
  <si>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</si>
  <si>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</si>
  <si>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</si>
  <si>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</si>
  <si>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</si>
  <si>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</si>
  <si>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</si>
  <si>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</si>
  <si>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</si>
  <si>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</si>
  <si>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</si>
  <si>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</si>
  <si>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</si>
  <si>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</si>
  <si>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</si>
  <si>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</si>
  <si>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</si>
  <si>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</si>
  <si>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</si>
  <si>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</si>
  <si>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</si>
  <si>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</si>
  <si>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</si>
  <si>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</si>
  <si>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</si>
  <si>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</si>
  <si>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</si>
  <si>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</si>
  <si>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</si>
  <si>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</si>
  <si>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</si>
  <si>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</si>
  <si>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</si>
  <si>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</si>
  <si>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</si>
  <si>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</si>
  <si>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</si>
  <si>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</si>
  <si>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</si>
  <si>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</si>
  <si>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</si>
  <si>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</si>
  <si>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</si>
  <si>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</si>
  <si>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</si>
  <si>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</si>
  <si>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</si>
  <si>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</si>
  <si>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</si>
  <si>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</si>
  <si>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</si>
  <si>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</si>
  <si>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</si>
  <si>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</si>
  <si>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</si>
  <si>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</si>
  <si>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</si>
  <si>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</si>
  <si>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</si>
  <si>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</si>
  <si>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</si>
  <si>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</si>
  <si>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</si>
  <si>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</si>
  <si>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</si>
  <si>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</si>
  <si>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</si>
  <si>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</si>
  <si>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</si>
  <si>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</si>
  <si>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</si>
  <si>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</si>
  <si>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</si>
  <si>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</si>
  <si>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</si>
  <si>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</si>
  <si>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</si>
  <si>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</si>
  <si>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</si>
  <si>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</si>
  <si>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</si>
  <si>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</si>
  <si>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</si>
  <si>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</si>
  <si>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</si>
  <si>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</si>
  <si>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</si>
  <si>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</si>
  <si>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</si>
  <si>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</si>
  <si>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</si>
  <si>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</si>
  <si>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</si>
  <si>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</si>
  <si>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</si>
  <si>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</si>
  <si>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</si>
  <si>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</si>
  <si>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</si>
  <si>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</si>
  <si>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</si>
  <si>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</si>
  <si>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</si>
  <si>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</si>
  <si>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</si>
  <si>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</si>
  <si>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</si>
  <si>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</si>
  <si>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</si>
  <si>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</si>
  <si>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</si>
  <si>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</si>
  <si>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</si>
  <si>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</si>
  <si>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</si>
  <si>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</si>
  <si>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</si>
  <si>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</si>
  <si>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</si>
  <si>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</si>
  <si>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</si>
  <si>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</si>
  <si>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</si>
  <si>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</si>
  <si>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</si>
  <si>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</si>
  <si>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</si>
  <si>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</si>
  <si>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</si>
  <si>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</si>
  <si>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</si>
  <si>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</si>
  <si>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</si>
  <si>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</si>
  <si>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</si>
  <si>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</si>
  <si>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</si>
  <si>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</si>
  <si>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</si>
  <si>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</si>
  <si>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</si>
  <si>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</si>
  <si>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</si>
  <si>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</si>
  <si>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</si>
  <si>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</si>
  <si>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</si>
  <si>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</si>
  <si>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</si>
  <si>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</si>
  <si>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</si>
  <si>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</si>
  <si>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</si>
  <si>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</si>
  <si>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</si>
  <si>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</si>
  <si>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</si>
  <si>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</si>
  <si>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</si>
  <si>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</si>
  <si>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</si>
  <si>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</si>
  <si>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</si>
  <si>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</si>
  <si>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</si>
  <si>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</si>
  <si>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</si>
  <si>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</si>
  <si>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</si>
  <si>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</si>
  <si>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</si>
  <si>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</si>
  <si>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</si>
  <si>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</si>
  <si>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</si>
  <si>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</si>
  <si>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</si>
  <si>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</si>
  <si>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</si>
  <si>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</si>
  <si>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</si>
  <si>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</si>
  <si>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</si>
  <si>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</si>
  <si>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</si>
  <si>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</si>
  <si>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</si>
  <si>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</si>
  <si>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</si>
  <si>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</si>
  <si>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</si>
  <si>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</si>
  <si>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</si>
  <si>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</si>
  <si>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</si>
  <si>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</si>
  <si>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</si>
  <si>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</si>
  <si>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</si>
  <si>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</si>
  <si>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</si>
  <si>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</si>
  <si>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</si>
  <si>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</si>
  <si>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</si>
  <si>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</si>
  <si>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</si>
  <si>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</si>
  <si>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</si>
  <si>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</si>
  <si>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</si>
  <si>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</si>
  <si>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</si>
  <si>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</si>
  <si>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</si>
  <si>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</si>
  <si>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</si>
  <si>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</si>
  <si>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</si>
  <si>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</si>
  <si>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</si>
  <si>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</si>
  <si>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</si>
  <si>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</si>
  <si>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</si>
  <si>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</si>
  <si>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</si>
  <si>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</si>
  <si>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</si>
  <si>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</si>
  <si>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</si>
  <si>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</si>
  <si>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</si>
  <si>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</si>
  <si>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</si>
  <si>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</si>
  <si>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</si>
  <si>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</si>
  <si>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</si>
  <si>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</si>
  <si>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</si>
  <si>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</si>
  <si>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</si>
  <si>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</si>
  <si>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</si>
  <si>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</si>
  <si>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</si>
  <si>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</si>
  <si>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</si>
  <si>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</si>
  <si>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</si>
  <si>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</si>
  <si>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</si>
  <si>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</si>
  <si>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</si>
  <si>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</si>
  <si>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</si>
  <si>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</si>
  <si>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</si>
  <si>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</si>
  <si>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</si>
  <si>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</si>
  <si>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</si>
  <si>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</si>
  <si>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</si>
  <si>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</si>
  <si>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</si>
  <si>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</si>
  <si>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</si>
  <si>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</si>
  <si>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</si>
  <si>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</si>
  <si>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</si>
  <si>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</si>
  <si>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</si>
  <si>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</si>
  <si>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</si>
  <si>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</si>
  <si>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</si>
  <si>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</si>
  <si>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</si>
  <si>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</si>
  <si>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</si>
  <si>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</si>
  <si>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</si>
  <si>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</si>
  <si>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</si>
  <si>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</si>
  <si>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</si>
  <si>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</si>
  <si>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</si>
  <si>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</si>
  <si>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</si>
  <si>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</si>
  <si>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</si>
  <si>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</si>
  <si>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</si>
  <si>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</si>
  <si>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</si>
  <si>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</si>
  <si>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</si>
  <si>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</si>
  <si>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</si>
  <si>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</si>
  <si>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</si>
  <si>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</si>
  <si>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</si>
  <si>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</si>
  <si>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</si>
  <si>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</si>
  <si>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</si>
  <si>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</si>
  <si>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</si>
  <si>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</si>
  <si>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</si>
  <si>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</si>
  <si>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</si>
  <si>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</si>
  <si>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</si>
  <si>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</si>
  <si>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</si>
  <si>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</si>
  <si>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</si>
  <si>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</si>
  <si>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</si>
  <si>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</si>
  <si>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</si>
  <si>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</si>
  <si>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</si>
  <si>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</si>
  <si>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</si>
  <si>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</si>
  <si>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</si>
  <si>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</si>
  <si>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</si>
  <si>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</si>
  <si>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</si>
  <si>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</si>
  <si>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</si>
  <si>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</si>
  <si>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</si>
  <si>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</si>
  <si>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</si>
  <si>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</si>
  <si>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</si>
  <si>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</si>
  <si>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</si>
  <si>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</si>
  <si>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</si>
  <si>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</si>
  <si>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</si>
  <si>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</si>
  <si>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</si>
  <si>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</si>
  <si>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</si>
  <si>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</si>
  <si>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</si>
  <si>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</si>
  <si>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</si>
  <si>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</si>
  <si>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</si>
  <si>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</si>
  <si>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</si>
  <si>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</si>
  <si>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</si>
  <si>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</si>
  <si>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</si>
  <si>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</si>
  <si>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</si>
  <si>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</si>
  <si>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</si>
  <si>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</si>
  <si>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</si>
  <si>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</si>
  <si>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</si>
  <si>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</si>
  <si>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</si>
  <si>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</si>
  <si>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</si>
  <si>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</si>
  <si>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</si>
  <si>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</si>
  <si>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</si>
  <si>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</si>
  <si>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</si>
  <si>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</si>
  <si>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</si>
  <si>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</si>
  <si>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</si>
  <si>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</si>
  <si>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</si>
  <si>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</si>
  <si>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</si>
  <si>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</si>
  <si>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</si>
  <si>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</si>
  <si>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</si>
  <si>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</si>
  <si>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</si>
  <si>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</si>
  <si>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</si>
  <si>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</si>
  <si>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</si>
  <si>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</si>
  <si>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</si>
  <si>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</si>
  <si>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</si>
  <si>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</si>
  <si>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</si>
  <si>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</si>
  <si>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</si>
  <si>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</si>
  <si>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</si>
  <si>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</si>
  <si>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</si>
  <si>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</si>
  <si>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</si>
  <si>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</si>
  <si>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</si>
  <si>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</si>
  <si>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</si>
  <si>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</si>
  <si>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</si>
  <si>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</si>
  <si>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</si>
  <si>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</si>
  <si>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</si>
  <si>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</si>
  <si>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</si>
  <si>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</si>
  <si>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</si>
  <si>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</si>
  <si>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</si>
  <si>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</si>
  <si>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</si>
  <si>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</si>
  <si>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</si>
  <si>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</si>
  <si>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</si>
  <si>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</si>
  <si>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</si>
  <si>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</si>
  <si>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</si>
  <si>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</si>
  <si>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</si>
  <si>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</si>
  <si>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</si>
  <si>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</si>
  <si>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</si>
  <si>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</si>
  <si>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</si>
  <si>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</si>
  <si>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</si>
  <si>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</si>
  <si>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</si>
  <si>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</si>
  <si>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</si>
  <si>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</si>
  <si>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</si>
  <si>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</si>
  <si>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</si>
  <si>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</si>
  <si>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</si>
  <si>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</si>
  <si>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</si>
  <si>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</si>
  <si>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</si>
  <si>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</si>
  <si>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</si>
  <si>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</si>
  <si>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</si>
  <si>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</si>
  <si>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</si>
  <si>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</si>
  <si>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</si>
  <si>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</si>
  <si>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</si>
  <si>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</si>
  <si>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</si>
  <si>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</si>
  <si>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</si>
  <si>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</si>
  <si>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</si>
  <si>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</si>
  <si>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</si>
  <si>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</si>
  <si>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</si>
  <si>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</si>
  <si>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</si>
  <si>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</si>
  <si>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</si>
  <si>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</si>
  <si>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</si>
  <si>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</si>
  <si>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</si>
  <si>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</si>
  <si>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</si>
  <si>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</si>
  <si>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</si>
  <si>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</si>
  <si>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</si>
  <si>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</si>
  <si>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</si>
  <si>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</si>
  <si>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</si>
  <si>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</si>
  <si>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</si>
  <si>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</si>
  <si>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</si>
  <si>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</si>
  <si>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</si>
  <si>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</si>
  <si>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</si>
  <si>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</si>
  <si>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</si>
  <si>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</si>
  <si>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</si>
  <si>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</si>
  <si>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</si>
  <si>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</si>
  <si>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</si>
  <si>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</si>
  <si>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</si>
  <si>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</si>
  <si>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</si>
  <si>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</si>
  <si>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</si>
  <si>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</si>
  <si>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</si>
  <si>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</si>
  <si>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</si>
  <si>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</si>
  <si>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</si>
  <si>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</si>
  <si>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</si>
  <si>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</si>
  <si>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</si>
  <si>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</si>
  <si>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</si>
  <si>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</si>
  <si>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</si>
  <si>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</si>
  <si>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</si>
  <si>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</si>
  <si>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</si>
  <si>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</si>
  <si>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</si>
  <si>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</si>
  <si>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</si>
  <si>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</si>
  <si>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</si>
  <si>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</si>
  <si>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</si>
  <si>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</si>
  <si>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</si>
  <si>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</si>
  <si>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</si>
  <si>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</si>
  <si>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</si>
  <si>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</si>
  <si>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</si>
  <si>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</si>
  <si>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</si>
  <si>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</si>
  <si>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</si>
  <si>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</si>
  <si>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</si>
  <si>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</si>
  <si>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</si>
  <si>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</si>
  <si>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</si>
  <si>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</si>
  <si>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</si>
  <si>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</si>
  <si>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</si>
  <si>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</si>
  <si>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</si>
  <si>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</si>
  <si>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</si>
  <si>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</si>
  <si>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</si>
  <si>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</si>
  <si>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</si>
  <si>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</si>
  <si>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</si>
  <si>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</si>
  <si>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</si>
  <si>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</si>
  <si>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</si>
  <si>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</si>
  <si>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</si>
  <si>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</si>
  <si>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</si>
  <si>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</si>
  <si>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</si>
  <si>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</si>
  <si>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</si>
  <si>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</si>
  <si>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</si>
  <si>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</si>
  <si>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</si>
  <si>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</si>
  <si>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</si>
  <si>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</si>
  <si>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</si>
  <si>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</si>
  <si>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</si>
  <si>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</si>
  <si>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</si>
  <si>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</si>
  <si>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</si>
  <si>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</si>
  <si>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</si>
  <si>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</si>
  <si>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</si>
  <si>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</si>
  <si>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</si>
  <si>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</si>
  <si>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</si>
  <si>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</si>
  <si>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</si>
  <si>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</si>
  <si>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</si>
  <si>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</si>
  <si>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</si>
  <si>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</si>
  <si>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</si>
  <si>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</si>
  <si>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</si>
  <si>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</si>
  <si>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</si>
  <si>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</si>
  <si>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</si>
  <si>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</si>
  <si>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</si>
  <si>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</si>
  <si>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</si>
  <si>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</si>
  <si>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</si>
  <si>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</si>
  <si>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</si>
  <si>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</si>
  <si>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</si>
  <si>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</si>
  <si>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</si>
  <si>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</si>
  <si>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</si>
  <si>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</si>
  <si>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</si>
  <si>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</si>
  <si>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</si>
  <si>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</si>
  <si>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</si>
  <si>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</si>
  <si>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</si>
  <si>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</si>
  <si>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</si>
  <si>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</si>
  <si>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</si>
  <si>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</si>
  <si>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</si>
  <si>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</si>
  <si>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</si>
  <si>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</si>
  <si>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</si>
  <si>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</si>
  <si>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</si>
  <si>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</si>
  <si>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</si>
  <si>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</si>
  <si>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</si>
  <si>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</si>
  <si>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</si>
  <si>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</si>
  <si>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</si>
  <si>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</si>
  <si>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</si>
  <si>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</si>
  <si>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</si>
  <si>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</si>
  <si>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</si>
  <si>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</si>
  <si>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</si>
  <si>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</si>
  <si>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</si>
  <si>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</si>
  <si>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</si>
  <si>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</si>
  <si>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</si>
  <si>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</si>
  <si>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</si>
  <si>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</si>
  <si>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</si>
  <si>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</si>
  <si>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</si>
  <si>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</si>
  <si>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</si>
  <si>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</si>
  <si>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</si>
  <si>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</si>
  <si>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</si>
  <si>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</si>
  <si>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</si>
  <si>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</si>
  <si>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</si>
  <si>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</si>
  <si>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</si>
  <si>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</si>
  <si>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</si>
  <si>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</si>
  <si>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</si>
  <si>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</si>
  <si>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</si>
  <si>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</si>
  <si>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</si>
  <si>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</si>
  <si>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</si>
  <si>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</si>
  <si>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</si>
  <si>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</si>
  <si>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</si>
  <si>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</si>
  <si>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</si>
  <si>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</si>
  <si>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</si>
  <si>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</si>
  <si>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</si>
  <si>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</si>
  <si>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</si>
  <si>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</si>
  <si>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</si>
  <si>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</si>
  <si>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</si>
  <si>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</si>
  <si>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</si>
  <si>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</si>
  <si>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</si>
  <si>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</si>
  <si>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</si>
  <si>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</si>
  <si>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</si>
  <si>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</si>
  <si>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</si>
  <si>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</si>
  <si>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</si>
  <si>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</si>
  <si>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</si>
  <si>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</si>
  <si>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</si>
  <si>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</si>
  <si>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</si>
  <si>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</si>
  <si>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</si>
  <si>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</si>
  <si>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</si>
  <si>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</si>
  <si>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</si>
  <si>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</si>
  <si>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</si>
  <si>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</si>
  <si>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</si>
  <si>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</si>
  <si>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</si>
  <si>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</si>
  <si>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</si>
  <si>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</si>
  <si>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</si>
  <si>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</si>
  <si>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</si>
  <si>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</si>
  <si>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</si>
  <si>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</si>
  <si>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</si>
  <si>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</si>
  <si>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</si>
  <si>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</si>
  <si>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</si>
  <si>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</si>
  <si>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</si>
  <si>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</si>
  <si>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</si>
  <si>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</si>
  <si>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</si>
  <si>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</si>
  <si>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</si>
  <si>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</si>
  <si>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</si>
  <si>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</si>
  <si>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</si>
  <si>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</si>
  <si>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</si>
  <si>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</si>
  <si>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</si>
  <si>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</si>
  <si>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</si>
  <si>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</si>
  <si>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</si>
  <si>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</si>
  <si>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</si>
  <si>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</si>
  <si>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</si>
  <si>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</si>
  <si>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</si>
  <si>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</si>
  <si>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</si>
  <si>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</si>
  <si>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</si>
  <si>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</si>
  <si>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</si>
  <si>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</si>
  <si>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</si>
  <si>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</si>
  <si>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</si>
  <si>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</si>
  <si>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</si>
  <si>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</si>
  <si>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</si>
  <si>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</si>
  <si>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</si>
  <si>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</si>
  <si>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</si>
  <si>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</si>
  <si>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</si>
  <si>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</si>
  <si>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</si>
  <si>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</si>
  <si>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</si>
  <si>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</si>
  <si>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</si>
  <si>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</si>
  <si>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</si>
  <si>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</si>
  <si>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</si>
  <si>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</si>
  <si>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</si>
  <si>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</si>
  <si>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</si>
  <si>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</si>
  <si>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</si>
  <si>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</si>
  <si>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</si>
  <si>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</si>
  <si>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</si>
  <si>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</si>
  <si>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</si>
  <si>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</si>
  <si>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</si>
  <si>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</si>
  <si>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</si>
  <si>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</si>
  <si>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</si>
  <si>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</si>
  <si>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</si>
  <si>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</si>
  <si>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</si>
  <si>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</si>
  <si>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</si>
  <si>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</si>
  <si>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</si>
  <si>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</si>
  <si>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</si>
  <si>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</si>
  <si>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</si>
  <si>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</si>
  <si>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</si>
  <si>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</si>
  <si>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</si>
  <si>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</si>
  <si>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</si>
  <si>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</si>
  <si>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</si>
  <si>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</si>
  <si>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</si>
  <si>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</si>
  <si>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</si>
  <si>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</si>
  <si>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</si>
  <si>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</si>
  <si>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</si>
  <si>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</si>
  <si>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</si>
  <si>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</si>
  <si>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</si>
  <si>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</si>
  <si>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</si>
  <si>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</si>
  <si>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</si>
  <si>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</si>
  <si>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</si>
  <si>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</si>
  <si>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</si>
  <si>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</si>
  <si>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</si>
  <si>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</si>
  <si>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</si>
  <si>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</si>
  <si>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</si>
  <si>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</si>
  <si>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</si>
  <si>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</si>
  <si>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</si>
  <si>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</si>
  <si>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</si>
  <si>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</si>
  <si>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</si>
  <si>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</si>
  <si>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</si>
  <si>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</si>
  <si>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</si>
  <si>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</si>
  <si>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</si>
  <si>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</si>
  <si>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</si>
  <si>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</si>
  <si>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</si>
  <si>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</si>
  <si>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</si>
  <si>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</si>
  <si>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</si>
  <si>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</si>
  <si>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</si>
  <si>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</si>
  <si>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</si>
  <si>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</si>
  <si>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</si>
  <si>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</si>
  <si>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</si>
  <si>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</si>
  <si>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</si>
  <si>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</si>
  <si>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</si>
  <si>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</si>
  <si>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</si>
  <si>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</si>
  <si>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</si>
  <si>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</si>
  <si>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</si>
  <si>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</si>
  <si>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</si>
  <si>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</si>
  <si>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</si>
  <si>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</si>
  <si>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</si>
  <si>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</si>
  <si>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</si>
  <si>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</si>
  <si>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</si>
  <si>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</si>
  <si>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</si>
  <si>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</si>
  <si>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</si>
  <si>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</si>
  <si>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</si>
  <si>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</si>
  <si>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</si>
  <si>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</si>
  <si>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</si>
  <si>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</si>
  <si>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</si>
  <si>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</si>
  <si>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</si>
  <si>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</si>
  <si>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</si>
  <si>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</si>
  <si>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</si>
  <si>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</si>
  <si>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</si>
  <si>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</si>
  <si>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</si>
  <si>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</si>
  <si>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</si>
  <si>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</si>
  <si>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</si>
  <si>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</si>
  <si>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</si>
  <si>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</si>
  <si>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</si>
  <si>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</si>
  <si>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</si>
  <si>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</si>
  <si>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</si>
  <si>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</si>
  <si>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</si>
  <si>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</si>
  <si>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</si>
  <si>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</si>
  <si>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</si>
  <si>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</si>
  <si>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</si>
  <si>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</si>
  <si>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</si>
  <si>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</si>
  <si>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</si>
  <si>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</si>
  <si>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</si>
  <si>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</si>
  <si>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</si>
  <si>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</si>
  <si>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</si>
  <si>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</si>
  <si>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</si>
  <si>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</si>
  <si>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</si>
  <si>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</si>
  <si>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</si>
  <si>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</si>
  <si>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</si>
  <si>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</si>
  <si>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</si>
  <si>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</si>
  <si>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</si>
  <si>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</si>
  <si>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</si>
  <si>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</si>
  <si>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</si>
  <si>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</si>
  <si>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</si>
  <si>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</si>
  <si>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</si>
  <si>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</si>
  <si>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</si>
  <si>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</si>
  <si>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</si>
  <si>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</si>
  <si>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</si>
  <si>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</si>
  <si>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</si>
  <si>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</si>
  <si>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</si>
  <si>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</si>
  <si>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</si>
  <si>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</si>
  <si>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</si>
  <si>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</si>
  <si>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</si>
  <si>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</si>
  <si>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</si>
  <si>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</si>
  <si>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</si>
  <si>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</si>
  <si>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</si>
  <si>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</si>
  <si>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</si>
  <si>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</si>
  <si>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</si>
  <si>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</si>
  <si>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</si>
  <si>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</si>
  <si>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</si>
  <si>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</si>
  <si>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</si>
  <si>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</si>
  <si>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</si>
  <si>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</si>
  <si>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</si>
  <si>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</si>
  <si>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</si>
  <si>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</si>
  <si>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</si>
  <si>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</si>
  <si>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</si>
  <si>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</si>
  <si>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</si>
  <si>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</si>
  <si>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</si>
  <si>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</si>
  <si>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</si>
  <si>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</si>
  <si>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</si>
  <si>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</si>
  <si>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</si>
  <si>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</si>
  <si>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</si>
  <si>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</si>
  <si>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</si>
  <si>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</si>
  <si>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</si>
  <si>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</si>
  <si>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</si>
  <si>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</si>
  <si>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</si>
  <si>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</si>
  <si>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</si>
  <si>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</si>
  <si>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</si>
  <si>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</si>
  <si>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</si>
  <si>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</si>
  <si>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</si>
  <si>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</si>
  <si>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</si>
  <si>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</si>
  <si>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</si>
  <si>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</si>
  <si>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</si>
  <si>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</si>
  <si>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</si>
  <si>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</si>
  <si>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</si>
  <si>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</si>
  <si>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</si>
  <si>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</si>
  <si>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</si>
  <si>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</si>
  <si>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</si>
  <si>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</si>
  <si>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</si>
  <si>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</si>
  <si>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</si>
  <si>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</si>
  <si>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</si>
  <si>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</si>
  <si>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</si>
  <si>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</si>
  <si>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</si>
  <si>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</si>
  <si>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</si>
  <si>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</si>
  <si>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</si>
  <si>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</si>
  <si>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</si>
  <si>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</si>
  <si>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</si>
  <si>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</si>
  <si>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</si>
  <si>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</si>
  <si>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</si>
  <si>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</si>
  <si>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</si>
  <si>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</si>
  <si>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</si>
  <si>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</si>
  <si>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</si>
  <si>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</si>
  <si>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</si>
  <si>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</si>
  <si>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</si>
  <si>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</si>
  <si>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</si>
  <si>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</si>
  <si>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</si>
  <si>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</si>
  <si>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</si>
  <si>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</si>
  <si>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</si>
  <si>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</si>
  <si>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</si>
  <si>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</si>
  <si>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</si>
  <si>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</si>
  <si>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</si>
  <si>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</si>
  <si>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</si>
  <si>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</si>
  <si>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</si>
  <si>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</si>
  <si>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</si>
  <si>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</si>
  <si>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</si>
  <si>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</si>
  <si>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</si>
  <si>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</si>
  <si>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</si>
  <si>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</si>
  <si>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</si>
  <si>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</si>
  <si>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</si>
  <si>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</si>
  <si>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</si>
  <si>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</si>
  <si>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</si>
  <si>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</si>
  <si>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</si>
  <si>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</si>
  <si>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</si>
  <si>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</si>
  <si>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</si>
  <si>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</si>
  <si>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</si>
  <si>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</si>
  <si>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</si>
  <si>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</si>
  <si>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</si>
  <si>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</si>
  <si>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</si>
  <si>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</si>
  <si>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</si>
  <si>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</si>
  <si>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</si>
  <si>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</si>
  <si>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</si>
  <si>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</si>
  <si>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</si>
  <si>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</si>
  <si>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</si>
  <si>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</si>
  <si>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</si>
  <si>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</si>
  <si>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</si>
  <si>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</si>
  <si>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</si>
  <si>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</si>
  <si>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</si>
  <si>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</si>
  <si>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</si>
  <si>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</si>
  <si>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</si>
  <si>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</si>
  <si>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</si>
  <si>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</si>
  <si>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</si>
  <si>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</si>
  <si>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</si>
  <si>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</si>
  <si>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</si>
  <si>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</si>
  <si>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</si>
  <si>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</si>
  <si>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</si>
  <si>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</si>
  <si>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</si>
  <si>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</si>
  <si>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</si>
  <si>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</si>
  <si>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</si>
  <si>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</si>
  <si>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</si>
  <si>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</si>
  <si>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</si>
  <si>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</si>
  <si>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</si>
  <si>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</si>
  <si>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</si>
  <si>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</si>
  <si>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</si>
  <si>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</si>
  <si>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</si>
  <si>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</si>
  <si>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</si>
  <si>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</si>
  <si>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</si>
  <si>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</si>
  <si>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</si>
  <si>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</si>
  <si>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</si>
  <si>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</si>
  <si>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</si>
  <si>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</si>
  <si>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</si>
  <si>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</si>
  <si>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</si>
  <si>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</si>
  <si>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</si>
  <si>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</si>
  <si>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</si>
  <si>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</si>
  <si>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</si>
  <si>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</si>
  <si>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</si>
  <si>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</si>
  <si>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</si>
  <si>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</si>
  <si>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</si>
  <si>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</si>
  <si>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</si>
  <si>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</si>
  <si>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</si>
  <si>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</si>
  <si>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</si>
  <si>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</si>
  <si>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</si>
  <si>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</si>
  <si>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</si>
  <si>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</si>
  <si>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</si>
  <si>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</si>
  <si>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</si>
  <si>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</si>
  <si>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</si>
  <si>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</si>
  <si>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</si>
  <si>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</si>
  <si>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</si>
  <si>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</si>
  <si>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</si>
  <si>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</si>
  <si>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</si>
  <si>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</si>
  <si>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</si>
  <si>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</si>
  <si>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</si>
  <si>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</si>
  <si>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</si>
  <si>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</si>
  <si>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</si>
  <si>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</si>
  <si>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</si>
  <si>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</si>
  <si>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</si>
  <si>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</si>
  <si>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</si>
  <si>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</si>
  <si>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</si>
  <si>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</si>
  <si>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</si>
  <si>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</si>
  <si>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</si>
  <si>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</si>
  <si>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</si>
  <si>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</si>
  <si>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</si>
  <si>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</si>
  <si>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</si>
  <si>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</si>
  <si>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</si>
  <si>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</si>
  <si>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</si>
  <si>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</si>
  <si>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</si>
  <si>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</si>
  <si>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</si>
  <si>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</si>
  <si>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</si>
  <si>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</si>
  <si>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</si>
  <si>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</si>
  <si>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</si>
  <si>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</si>
  <si>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</si>
  <si>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</si>
  <si>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</si>
  <si>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</si>
  <si>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</si>
  <si>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</si>
  <si>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</si>
  <si>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</si>
  <si>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</si>
  <si>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</si>
  <si>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</si>
  <si>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</si>
  <si>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</si>
  <si>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</si>
  <si>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</si>
  <si>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</si>
  <si>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</si>
  <si>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</si>
  <si>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</si>
  <si>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</si>
  <si>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</si>
  <si>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</si>
  <si>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</si>
  <si>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</si>
  <si>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</si>
  <si>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</si>
  <si>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</si>
  <si>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</si>
  <si>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</si>
  <si>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</si>
  <si>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</si>
  <si>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</si>
  <si>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</si>
  <si>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</si>
  <si>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</si>
  <si>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</si>
  <si>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</si>
  <si>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</si>
  <si>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</si>
  <si>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</si>
  <si>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</si>
  <si>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</si>
  <si>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</si>
  <si>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</si>
  <si>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</si>
  <si>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</si>
  <si>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</si>
  <si>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</si>
  <si>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</si>
  <si>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</si>
  <si>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</si>
  <si>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</si>
  <si>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</si>
  <si>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</si>
  <si>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</si>
  <si>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</si>
  <si>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</si>
  <si>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</si>
  <si>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</si>
  <si>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</si>
  <si>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</si>
  <si>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</si>
  <si>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</si>
  <si>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</si>
  <si>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</si>
  <si>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</si>
  <si>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</si>
  <si>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</si>
  <si>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</si>
  <si>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</si>
  <si>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</si>
  <si>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</si>
  <si>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</si>
  <si>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</si>
  <si>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</si>
  <si>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</si>
  <si>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</si>
  <si>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</si>
  <si>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</si>
  <si>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</si>
  <si>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</si>
  <si>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</si>
  <si>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</si>
  <si>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</si>
  <si>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</si>
  <si>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</si>
  <si>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</si>
  <si>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</si>
  <si>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</si>
  <si>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</si>
  <si>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</si>
  <si>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</si>
  <si>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</si>
  <si>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</si>
  <si>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</si>
  <si>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</si>
  <si>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</si>
  <si>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</si>
  <si>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</si>
  <si>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</si>
  <si>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</si>
  <si>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</si>
  <si>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</si>
  <si>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</si>
  <si>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</si>
  <si>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</si>
  <si>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</si>
  <si>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</si>
  <si>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</si>
  <si>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</si>
  <si>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</si>
  <si>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</si>
  <si>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</si>
  <si>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</si>
  <si>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</si>
  <si>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</si>
  <si>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</si>
  <si>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</si>
  <si>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</si>
  <si>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</si>
  <si>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</si>
  <si>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</si>
  <si>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</si>
  <si>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</si>
  <si>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</si>
  <si>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</si>
  <si>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</si>
  <si>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</si>
  <si>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</si>
  <si>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</si>
  <si>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</si>
  <si>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</si>
  <si>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</si>
  <si>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</si>
  <si>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</si>
  <si>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</si>
  <si>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</si>
  <si>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</si>
  <si>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</si>
  <si>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</si>
  <si>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</si>
  <si>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</si>
  <si>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</si>
  <si>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</si>
  <si>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</si>
  <si>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</si>
  <si>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</si>
  <si>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</si>
  <si>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</si>
  <si>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</si>
  <si>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</si>
  <si>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</si>
  <si>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</si>
  <si>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</si>
  <si>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</si>
  <si>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</si>
  <si>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</si>
  <si>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</si>
  <si>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</si>
  <si>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</si>
  <si>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</si>
  <si>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</si>
  <si>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</si>
  <si>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</si>
  <si>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</si>
  <si>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</si>
  <si>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</si>
  <si>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</si>
  <si>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</si>
  <si>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</si>
  <si>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</si>
  <si>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</si>
  <si>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</si>
  <si>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</si>
  <si>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</si>
  <si>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</si>
  <si>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</si>
  <si>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</si>
  <si>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</si>
  <si>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</si>
  <si>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</si>
  <si>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</si>
  <si>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</si>
  <si>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</si>
  <si>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</si>
  <si>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</si>
  <si>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</si>
  <si>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</si>
  <si>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</si>
  <si>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</si>
  <si>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</si>
  <si>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</si>
  <si>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</si>
  <si>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</si>
  <si>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</si>
  <si>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</si>
  <si>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</si>
  <si>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</si>
  <si>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</si>
  <si>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</si>
  <si>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</si>
  <si>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</si>
  <si>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</si>
  <si>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</si>
  <si>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</si>
  <si>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</si>
  <si>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</si>
  <si>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</si>
  <si>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</si>
  <si>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</si>
  <si>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</si>
  <si>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</si>
  <si>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</si>
  <si>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</si>
  <si>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</si>
  <si>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</si>
  <si>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</si>
  <si>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</si>
  <si>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</si>
  <si>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</si>
  <si>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</si>
  <si>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</si>
  <si>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</si>
  <si>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</si>
  <si>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</si>
  <si>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</si>
  <si>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</si>
  <si>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</si>
  <si>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</si>
  <si>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</si>
  <si>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</si>
  <si>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</si>
  <si>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</si>
  <si>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</si>
  <si>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</si>
  <si>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</si>
  <si>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</si>
  <si>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</si>
  <si>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</si>
  <si>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</si>
  <si>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</si>
  <si>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</si>
  <si>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</si>
  <si>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</si>
  <si>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</si>
  <si>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</si>
  <si>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</si>
  <si>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</si>
  <si>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</si>
  <si>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</si>
  <si>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</si>
  <si>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</si>
  <si>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</si>
  <si>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</si>
  <si>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</si>
  <si>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</si>
  <si>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</si>
  <si>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</si>
  <si>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</si>
  <si>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</si>
  <si>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</si>
  <si>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</si>
  <si>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</si>
  <si>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</si>
  <si>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</si>
  <si>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</si>
  <si>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</si>
  <si>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</si>
  <si>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</si>
  <si>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</si>
  <si>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</si>
  <si>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</si>
  <si>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</si>
  <si>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</si>
  <si>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</si>
  <si>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</si>
  <si>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</si>
  <si>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</si>
  <si>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</si>
  <si>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</si>
  <si>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</si>
  <si>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</si>
  <si>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</si>
  <si>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</si>
  <si>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</si>
  <si>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</si>
  <si>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</si>
  <si>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</si>
  <si>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</si>
  <si>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</si>
  <si>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</si>
  <si>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</si>
  <si>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</si>
  <si>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</si>
  <si>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</si>
  <si>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</si>
  <si>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</si>
  <si>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</si>
  <si>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</si>
  <si>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</si>
  <si>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</si>
  <si>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</si>
  <si>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</si>
  <si>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</si>
  <si>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</si>
  <si>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</si>
  <si>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</si>
  <si>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</si>
  <si>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</si>
  <si>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</si>
  <si>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</si>
  <si>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</si>
  <si>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</si>
  <si>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</si>
  <si>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</si>
  <si>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</si>
  <si>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</si>
  <si>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</si>
  <si>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</si>
  <si>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</si>
  <si>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</si>
  <si>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</si>
  <si>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</si>
  <si>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</si>
  <si>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</si>
  <si>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</si>
  <si>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</si>
  <si>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</si>
  <si>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</si>
  <si>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</si>
  <si>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</si>
  <si>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</si>
  <si>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</si>
  <si>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</si>
  <si>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</si>
  <si>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</si>
  <si>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</si>
  <si>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</si>
  <si>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</si>
  <si>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</si>
  <si>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</si>
  <si>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</si>
  <si>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</si>
  <si>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</si>
  <si>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</si>
  <si>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</si>
  <si>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</si>
  <si>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</si>
  <si>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</si>
  <si>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</si>
  <si>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</si>
  <si>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</si>
  <si>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</si>
  <si>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</si>
  <si>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</si>
  <si>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</si>
  <si>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</si>
  <si>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</si>
  <si>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</si>
  <si>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</si>
  <si>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</si>
  <si>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</si>
  <si>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</si>
  <si>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</si>
  <si>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</si>
  <si>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</si>
  <si>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</si>
  <si>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</si>
  <si>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</si>
  <si>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</si>
  <si>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</si>
  <si>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</si>
  <si>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</si>
  <si>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</si>
  <si>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</si>
  <si>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</si>
  <si>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</si>
  <si>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</si>
  <si>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</si>
  <si>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</si>
  <si>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</si>
  <si>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</si>
  <si>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</si>
  <si>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</si>
  <si>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</si>
  <si>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</si>
  <si>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</si>
  <si>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</si>
  <si>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</si>
  <si>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</si>
  <si>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</si>
  <si>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</si>
  <si>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</si>
  <si>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</si>
  <si>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</si>
  <si>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</si>
  <si>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</si>
  <si>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</si>
  <si>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</si>
  <si>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</si>
  <si>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</si>
  <si>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</si>
  <si>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</si>
  <si>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</si>
  <si>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</si>
  <si>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</si>
  <si>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</si>
  <si>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</si>
  <si>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</si>
  <si>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</si>
  <si>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</si>
  <si>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</si>
  <si>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</si>
  <si>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</si>
  <si>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</si>
  <si>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</si>
  <si>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</si>
  <si>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</si>
  <si>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</si>
  <si>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</si>
  <si>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</si>
  <si>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</si>
  <si>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</si>
  <si>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</si>
  <si>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</si>
  <si>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</si>
  <si>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</si>
  <si>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</si>
  <si>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</si>
  <si>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</si>
  <si>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</si>
  <si>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</si>
  <si>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</si>
  <si>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</si>
  <si>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</si>
  <si>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</si>
  <si>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</si>
  <si>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</si>
  <si>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</si>
  <si>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</si>
  <si>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</si>
  <si>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</si>
  <si>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</si>
  <si>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</si>
  <si>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</si>
  <si>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</si>
  <si>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</si>
  <si>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</si>
  <si>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</si>
  <si>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</si>
  <si>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</si>
  <si>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</si>
  <si>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</si>
  <si>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</si>
  <si>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</si>
  <si>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</si>
  <si>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</si>
  <si>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</si>
  <si>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</si>
  <si>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</si>
  <si>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</si>
  <si>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</si>
  <si>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</si>
  <si>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</si>
  <si>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</si>
  <si>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</si>
  <si>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</si>
  <si>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</si>
  <si>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</si>
  <si>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</si>
  <si>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</si>
  <si>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</si>
  <si>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</si>
  <si>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</si>
  <si>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</si>
  <si>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</si>
  <si>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</si>
  <si>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</si>
  <si>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</si>
  <si>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</si>
  <si>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</si>
  <si>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</si>
  <si>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</si>
  <si>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</si>
  <si>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</si>
  <si>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</si>
  <si>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</si>
  <si>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</si>
  <si>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</si>
  <si>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</si>
  <si>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</si>
  <si>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</si>
  <si>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</si>
  <si>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</si>
  <si>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</si>
  <si>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</si>
  <si>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</si>
  <si>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</si>
  <si>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</si>
  <si>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</si>
  <si>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</si>
  <si>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</si>
  <si>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</si>
  <si>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</si>
  <si>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</si>
  <si>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</si>
  <si>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</si>
  <si>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</si>
  <si>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</si>
  <si>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</si>
  <si>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</si>
  <si>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</si>
  <si>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</si>
  <si>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</si>
  <si>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</si>
  <si>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</si>
  <si>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</si>
  <si>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</si>
  <si>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</si>
  <si>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</si>
  <si>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</si>
  <si>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</si>
  <si>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</si>
  <si>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</si>
  <si>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</si>
  <si>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</si>
  <si>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</si>
  <si>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</si>
  <si>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</si>
  <si>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</si>
  <si>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</si>
  <si>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</si>
  <si>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</si>
  <si>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</si>
  <si>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</si>
  <si>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</si>
  <si>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</si>
  <si>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</si>
  <si>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</si>
  <si>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</si>
  <si>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</si>
  <si>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</si>
  <si>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</si>
  <si>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</si>
  <si>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</si>
  <si>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</si>
  <si>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</si>
  <si>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</si>
  <si>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</si>
  <si>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</si>
  <si>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</si>
  <si>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</si>
  <si>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</si>
  <si>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</si>
  <si>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</si>
  <si>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</si>
  <si>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</si>
  <si>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</si>
  <si>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</si>
  <si>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</si>
  <si>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</si>
  <si>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</si>
  <si>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</si>
  <si>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</si>
  <si>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</si>
  <si>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</si>
  <si>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</si>
  <si>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</si>
  <si>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</si>
  <si>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</si>
  <si>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</si>
  <si>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</si>
  <si>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</si>
  <si>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</si>
  <si>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</si>
  <si>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</si>
  <si>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</si>
  <si>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</si>
  <si>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</si>
  <si>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</si>
  <si>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</si>
  <si>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</si>
  <si>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</si>
  <si>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</si>
  <si>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</si>
  <si>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</si>
  <si>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</si>
  <si>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</si>
  <si>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</si>
  <si>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</si>
  <si>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</si>
  <si>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</si>
  <si>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</si>
  <si>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</si>
  <si>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</si>
  <si>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</si>
  <si>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</si>
  <si>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</si>
  <si>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</si>
  <si>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</si>
  <si>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</si>
  <si>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</si>
  <si>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</si>
  <si>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</si>
  <si>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</si>
  <si>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</si>
  <si>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</si>
  <si>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</si>
  <si>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</si>
  <si>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</si>
  <si>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</si>
  <si>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</si>
  <si>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</si>
  <si>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</si>
  <si>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</si>
  <si>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</si>
  <si>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</si>
  <si>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</si>
  <si>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</si>
  <si>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</si>
  <si>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</si>
  <si>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</si>
  <si>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</si>
  <si>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</si>
  <si>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</si>
  <si>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</si>
  <si>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</si>
  <si>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</si>
  <si>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</si>
  <si>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</si>
  <si>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</si>
  <si>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</si>
  <si>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</si>
  <si>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</si>
  <si>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</si>
  <si>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</si>
  <si>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</si>
  <si>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</si>
  <si>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</si>
  <si>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</si>
  <si>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</si>
  <si>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</si>
  <si>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</si>
  <si>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</si>
  <si>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</si>
  <si>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</si>
  <si>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</si>
  <si>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</si>
  <si>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</si>
  <si>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</si>
  <si>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</si>
  <si>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</si>
  <si>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</si>
  <si>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</si>
  <si>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</si>
  <si>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</si>
  <si>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</si>
  <si>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</si>
  <si>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</si>
  <si>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</si>
  <si>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</si>
  <si>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</si>
  <si>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</si>
  <si>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</si>
  <si>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</si>
  <si>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</si>
  <si>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</si>
  <si>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</si>
  <si>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</si>
  <si>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</si>
  <si>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</si>
  <si>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</si>
  <si>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</si>
  <si>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</si>
  <si>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</si>
  <si>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</si>
  <si>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</si>
  <si>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</si>
  <si>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</si>
  <si>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</si>
  <si>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</si>
  <si>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</si>
  <si>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</si>
  <si>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</si>
  <si>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</si>
  <si>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</si>
  <si>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</si>
  <si>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</si>
  <si>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</si>
  <si>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</si>
  <si>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</si>
  <si>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</si>
  <si>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</si>
  <si>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</si>
  <si>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</si>
  <si>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</si>
  <si>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</si>
  <si>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</si>
  <si>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</si>
  <si>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</si>
  <si>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</si>
  <si>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</si>
  <si>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</si>
  <si>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</si>
  <si>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</si>
  <si>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</si>
  <si>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</si>
  <si>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</si>
  <si>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</si>
  <si>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</si>
  <si>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</si>
  <si>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</si>
  <si>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</si>
  <si>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</si>
  <si>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</si>
  <si>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</si>
  <si>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</si>
  <si>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</si>
  <si>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</si>
  <si>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</si>
  <si>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</si>
  <si>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</si>
  <si>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</si>
  <si>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</si>
  <si>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</si>
  <si>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</si>
  <si>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</si>
  <si>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</si>
  <si>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</si>
  <si>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</si>
  <si>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</si>
  <si>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</si>
  <si>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</si>
  <si>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</si>
  <si>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</si>
  <si>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</si>
  <si>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</si>
  <si>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</si>
  <si>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</si>
  <si>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</si>
  <si>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</si>
  <si>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</si>
  <si>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</si>
  <si>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</si>
  <si>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</si>
  <si>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</si>
  <si>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</si>
  <si>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</si>
  <si>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</si>
  <si>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</si>
  <si>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</si>
  <si>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</si>
  <si>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</si>
  <si>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</si>
  <si>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</si>
  <si>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</si>
  <si>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</si>
  <si>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</si>
  <si>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</si>
  <si>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</si>
  <si>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</si>
  <si>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</si>
  <si>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</si>
  <si>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</si>
  <si>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</si>
  <si>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</si>
  <si>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</si>
  <si>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</si>
  <si>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</si>
  <si>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</si>
  <si>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</si>
  <si>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</si>
  <si>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</si>
  <si>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</si>
  <si>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</si>
  <si>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</si>
  <si>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</si>
  <si>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</si>
  <si>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</si>
  <si>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</si>
  <si>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</si>
  <si>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</si>
  <si>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</si>
  <si>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</si>
  <si>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</si>
  <si>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</si>
  <si>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</si>
  <si>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</si>
  <si>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</si>
  <si>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</si>
  <si>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</si>
  <si>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</si>
  <si>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</si>
  <si>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</si>
  <si>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</si>
  <si>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</si>
  <si>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</si>
  <si>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</si>
  <si>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</si>
  <si>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</si>
  <si>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</si>
  <si>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</si>
  <si>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</si>
  <si>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</si>
  <si>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</si>
  <si>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</si>
  <si>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</si>
  <si>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</si>
  <si>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</si>
  <si>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</si>
  <si>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</si>
  <si>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</si>
  <si>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</si>
  <si>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</si>
  <si>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</si>
  <si>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</si>
  <si>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</si>
  <si>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</si>
  <si>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</si>
  <si>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</si>
  <si>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</si>
  <si>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</si>
  <si>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</si>
  <si>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</si>
  <si>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</si>
  <si>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</si>
  <si>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</si>
  <si>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</si>
  <si>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</si>
  <si>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</si>
  <si>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</si>
  <si>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</si>
  <si>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</si>
  <si>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</si>
  <si>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</si>
  <si>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</si>
  <si>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</si>
  <si>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</si>
  <si>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</si>
  <si>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</si>
  <si>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</si>
  <si>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</si>
  <si>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</si>
  <si>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</si>
  <si>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</si>
  <si>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</si>
  <si>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</si>
  <si>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</si>
  <si>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</si>
  <si>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</si>
  <si>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</si>
  <si>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</si>
  <si>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</si>
  <si>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</si>
  <si>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</si>
  <si>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</si>
  <si>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</si>
  <si>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</si>
  <si>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</si>
  <si>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</si>
  <si>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</si>
  <si>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</si>
  <si>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</si>
  <si>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</si>
  <si>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</si>
  <si>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</si>
  <si>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</si>
  <si>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</si>
  <si>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</si>
  <si>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</si>
  <si>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</si>
  <si>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</si>
  <si>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</si>
  <si>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</si>
  <si>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</si>
  <si>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</si>
  <si>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</si>
  <si>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</si>
  <si>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</si>
  <si>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</si>
  <si>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</si>
  <si>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</si>
  <si>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</si>
  <si>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</si>
  <si>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</si>
  <si>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</si>
  <si>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</si>
  <si>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</si>
  <si>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</si>
  <si>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</si>
  <si>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</si>
  <si>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</si>
  <si>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</si>
  <si>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</si>
  <si>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</si>
  <si>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</si>
  <si>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</si>
  <si>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</si>
  <si>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</si>
  <si>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</si>
  <si>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</si>
  <si>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</si>
  <si>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</si>
  <si>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</si>
  <si>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</si>
  <si>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</si>
  <si>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</si>
  <si>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</si>
  <si>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</si>
  <si>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</si>
  <si>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</si>
  <si>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</si>
  <si>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</si>
  <si>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</si>
  <si>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</si>
  <si>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</si>
  <si>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</si>
  <si>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</si>
  <si>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</si>
  <si>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</si>
  <si>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</si>
  <si>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</si>
  <si>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</si>
  <si>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</si>
  <si>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</si>
  <si>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</si>
  <si>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</si>
  <si>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</si>
  <si>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</si>
  <si>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</si>
  <si>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</si>
  <si>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</si>
  <si>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</si>
  <si>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</si>
  <si>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</si>
  <si>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</si>
  <si>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</si>
  <si>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</si>
  <si>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</si>
  <si>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</si>
  <si>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</si>
  <si>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</si>
  <si>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</si>
  <si>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</si>
  <si>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</si>
  <si>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</si>
  <si>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</si>
  <si>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</si>
  <si>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</si>
  <si>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</si>
  <si>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</si>
  <si>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</si>
  <si>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</si>
  <si>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</si>
  <si>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</si>
  <si>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</si>
  <si>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</si>
  <si>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</si>
  <si>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</si>
  <si>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</si>
  <si>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</si>
  <si>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</si>
  <si>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</si>
  <si>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</si>
  <si>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</si>
  <si>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</si>
  <si>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</si>
  <si>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</si>
  <si>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</si>
  <si>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</si>
  <si>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</si>
  <si>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</si>
  <si>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</si>
  <si>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</si>
  <si>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</si>
  <si>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</si>
  <si>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</si>
  <si>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</si>
  <si>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</si>
  <si>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</si>
  <si>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</si>
  <si>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</si>
  <si>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</si>
  <si>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</si>
  <si>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</si>
  <si>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</si>
  <si>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</si>
  <si>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</si>
  <si>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</si>
  <si>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</si>
  <si>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</si>
  <si>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</si>
  <si>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</si>
  <si>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</si>
  <si>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</si>
  <si>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</si>
  <si>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</si>
  <si>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</si>
  <si>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</si>
  <si>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</si>
  <si>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</si>
  <si>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</si>
  <si>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</si>
  <si>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</si>
  <si>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</si>
  <si>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</si>
  <si>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</si>
  <si>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</si>
  <si>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</si>
  <si>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</si>
  <si>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</si>
  <si>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</si>
  <si>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</si>
  <si>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</si>
  <si>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</si>
  <si>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</si>
  <si>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</si>
  <si>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</si>
  <si>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</si>
  <si>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</si>
  <si>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</si>
  <si>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</si>
  <si>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</si>
  <si>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</si>
  <si>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</si>
  <si>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</si>
  <si>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</si>
  <si>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</si>
  <si>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</si>
  <si>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</si>
  <si>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</si>
  <si>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</si>
  <si>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</si>
  <si>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</si>
  <si>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</si>
  <si>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</si>
  <si>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</si>
  <si>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</si>
  <si>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</si>
  <si>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</si>
  <si>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</si>
  <si>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</si>
  <si>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</si>
  <si>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</si>
  <si>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</si>
  <si>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</si>
  <si>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</si>
  <si>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</si>
  <si>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</si>
  <si>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</si>
  <si>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</si>
  <si>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</si>
  <si>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</si>
  <si>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</si>
  <si>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</si>
  <si>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</si>
  <si>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</si>
  <si>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</si>
  <si>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</si>
  <si>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</si>
  <si>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</si>
  <si>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</si>
  <si>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</si>
  <si>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</si>
  <si>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</si>
  <si>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</si>
  <si>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</si>
  <si>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</si>
  <si>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</si>
  <si>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</si>
  <si>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</si>
  <si>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</si>
  <si>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</si>
  <si>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</si>
  <si>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</si>
  <si>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</si>
  <si>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</si>
  <si>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</si>
  <si>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</si>
  <si>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</si>
  <si>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</si>
  <si>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</si>
  <si>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</si>
  <si>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</si>
  <si>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</si>
  <si>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</si>
  <si>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</si>
  <si>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</si>
  <si>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</si>
  <si>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</si>
  <si>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</si>
  <si>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</si>
  <si>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</si>
  <si>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</si>
  <si>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</si>
  <si>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</si>
  <si>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</si>
  <si>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</si>
  <si>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</si>
  <si>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</si>
  <si>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</si>
  <si>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</si>
  <si>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</si>
  <si>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</si>
  <si>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</si>
  <si>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</si>
  <si>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</si>
  <si>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</si>
  <si>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</si>
  <si>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</si>
  <si>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</si>
  <si>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</si>
  <si>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</si>
  <si>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</si>
  <si>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</si>
  <si>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</si>
  <si>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</si>
  <si>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</si>
  <si>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</si>
  <si>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</si>
  <si>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</si>
  <si>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</si>
  <si>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</si>
  <si>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</si>
  <si>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</si>
  <si>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</si>
  <si>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</si>
  <si>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</si>
  <si>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</si>
  <si>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</si>
  <si>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</si>
  <si>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</si>
  <si>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</si>
  <si>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</si>
  <si>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</si>
  <si>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</si>
  <si>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</si>
  <si>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</si>
  <si>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</si>
  <si>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</si>
  <si>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</si>
  <si>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</si>
  <si>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</si>
  <si>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</si>
  <si>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</si>
  <si>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</si>
  <si>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</si>
  <si>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</si>
  <si>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</si>
  <si>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</si>
  <si>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</si>
  <si>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</si>
  <si>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</si>
  <si>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</si>
  <si>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</si>
  <si>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</si>
  <si>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</si>
  <si>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</si>
  <si>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</si>
  <si>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</si>
  <si>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</si>
  <si>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</si>
  <si>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</si>
  <si>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</si>
  <si>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</si>
  <si>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</si>
  <si>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</si>
  <si>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</si>
  <si>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</si>
  <si>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</si>
  <si>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</si>
  <si>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</si>
  <si>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</si>
  <si>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</si>
  <si>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</si>
  <si>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</si>
  <si>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</si>
  <si>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</si>
  <si>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</si>
  <si>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</si>
  <si>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</si>
  <si>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</si>
  <si>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</si>
  <si>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</si>
  <si>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</si>
  <si>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</si>
  <si>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</si>
  <si>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</si>
  <si>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</si>
  <si>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</si>
  <si>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</si>
  <si>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</si>
  <si>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</si>
  <si>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</si>
  <si>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</si>
  <si>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</si>
  <si>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</si>
  <si>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</si>
  <si>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</si>
  <si>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</si>
  <si>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</si>
  <si>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</si>
  <si>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</si>
  <si>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</si>
  <si>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</si>
  <si>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</si>
  <si>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</si>
  <si>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</si>
  <si>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</si>
  <si>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</si>
  <si>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</si>
  <si>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</si>
  <si>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</si>
  <si>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</si>
  <si>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</si>
  <si>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</si>
  <si>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</si>
  <si>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</si>
  <si>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</si>
  <si>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</si>
  <si>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</si>
  <si>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</si>
  <si>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</si>
  <si>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</si>
  <si>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</si>
  <si>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</si>
  <si>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</si>
  <si>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</si>
  <si>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</si>
  <si>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</si>
  <si>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</si>
  <si>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</si>
  <si>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</si>
  <si>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</si>
  <si>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</si>
  <si>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</si>
  <si>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</si>
  <si>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</si>
  <si>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</si>
  <si>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</si>
  <si>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</si>
  <si>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</si>
  <si>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</si>
  <si>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</si>
  <si>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</si>
  <si>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</si>
  <si>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</si>
  <si>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</si>
  <si>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</si>
  <si>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</si>
  <si>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</si>
  <si>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</si>
  <si>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</si>
  <si>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</si>
  <si>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</si>
  <si>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</si>
  <si>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</si>
  <si>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</si>
  <si>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</si>
  <si>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</si>
  <si>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</si>
  <si>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</si>
  <si>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</si>
  <si>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</si>
  <si>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</si>
  <si>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</si>
  <si>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</si>
  <si>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</si>
  <si>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</si>
  <si>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</si>
  <si>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</si>
  <si>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</si>
  <si>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</si>
  <si>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</si>
  <si>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</si>
  <si>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</si>
  <si>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</si>
  <si>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</si>
  <si>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</si>
  <si>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</si>
  <si>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</si>
  <si>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</si>
  <si>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</si>
  <si>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</si>
  <si>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</si>
  <si>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</si>
  <si>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</si>
  <si>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</si>
  <si>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</si>
  <si>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</si>
  <si>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</si>
  <si>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</si>
  <si>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</si>
  <si>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</si>
  <si>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</si>
  <si>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</si>
  <si>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</si>
  <si>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</si>
  <si>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</si>
  <si>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</si>
  <si>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</si>
  <si>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</si>
  <si>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</si>
  <si>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</si>
  <si>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</si>
  <si>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</si>
  <si>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</si>
  <si>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</si>
  <si>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</si>
  <si>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</si>
  <si>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</si>
  <si>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</si>
  <si>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</si>
  <si>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</si>
  <si>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</si>
  <si>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</si>
  <si>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</si>
  <si>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</si>
  <si>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</si>
  <si>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</si>
  <si>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</si>
  <si>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</si>
  <si>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</si>
  <si>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</si>
  <si>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</si>
  <si>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</si>
  <si>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</si>
  <si>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</si>
  <si>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</si>
  <si>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</si>
  <si>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</si>
  <si>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</si>
  <si>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</si>
  <si>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</si>
  <si>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</si>
  <si>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</si>
  <si>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</si>
  <si>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</si>
  <si>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</si>
  <si>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</si>
  <si>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</si>
  <si>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</si>
  <si>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</si>
  <si>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</si>
  <si>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</si>
  <si>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</si>
  <si>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</si>
  <si>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</si>
  <si>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</si>
  <si>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</si>
  <si>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</si>
  <si>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</si>
  <si>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</si>
  <si>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</si>
  <si>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</si>
  <si>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</si>
  <si>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</si>
  <si>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</si>
  <si>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</si>
  <si>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</si>
  <si>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</si>
  <si>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</si>
  <si>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</si>
  <si>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</si>
  <si>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</si>
  <si>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</si>
  <si>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</si>
  <si>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</si>
  <si>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</si>
  <si>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</si>
  <si>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</si>
  <si>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</si>
  <si>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</si>
  <si>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</si>
  <si>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</si>
  <si>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</si>
  <si>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</si>
  <si>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</si>
  <si>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</si>
  <si>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</si>
  <si>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</si>
  <si>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</si>
  <si>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</si>
  <si>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</si>
  <si>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</si>
  <si>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</si>
  <si>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</si>
  <si>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</si>
  <si>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</si>
  <si>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</si>
  <si>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</si>
  <si>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</si>
  <si>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</si>
  <si>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</si>
  <si>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</si>
  <si>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</si>
  <si>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</si>
  <si>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</si>
  <si>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</si>
  <si>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</si>
  <si>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</si>
  <si>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</si>
  <si>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</si>
  <si>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</si>
  <si>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</si>
  <si>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</si>
  <si>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</si>
  <si>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</si>
  <si>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</si>
  <si>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</si>
  <si>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</si>
  <si>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</si>
  <si>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</si>
  <si>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</si>
  <si>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</si>
  <si>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</si>
  <si>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</si>
  <si>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</si>
  <si>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</si>
  <si>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</si>
  <si>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</si>
  <si>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</si>
  <si>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</si>
  <si>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</si>
  <si>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</si>
  <si>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</si>
  <si>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</si>
  <si>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</si>
  <si>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</si>
  <si>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</si>
  <si>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</si>
  <si>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</si>
  <si>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</si>
  <si>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</si>
  <si>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</si>
  <si>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</si>
  <si>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</si>
  <si>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</si>
  <si>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</si>
  <si>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</si>
  <si>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</si>
  <si>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</si>
  <si>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</si>
  <si>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</si>
  <si>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</si>
  <si>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</si>
  <si>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</si>
  <si>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</si>
  <si>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</si>
  <si>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</si>
  <si>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</si>
  <si>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</si>
  <si>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</si>
  <si>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</si>
  <si>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</si>
  <si>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</si>
  <si>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</si>
  <si>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</si>
  <si>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</si>
  <si>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</si>
  <si>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</si>
  <si>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</si>
  <si>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</si>
  <si>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</si>
  <si>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</si>
  <si>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</si>
  <si>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</si>
  <si>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</si>
  <si>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</si>
  <si>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</si>
  <si>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</si>
  <si>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</si>
  <si>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</si>
  <si>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</si>
  <si>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</si>
  <si>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</si>
  <si>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</si>
  <si>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</si>
  <si>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</si>
  <si>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</si>
  <si>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</si>
  <si>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</si>
  <si>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</si>
  <si>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</si>
  <si>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</si>
  <si>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</si>
  <si>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</si>
  <si>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</si>
  <si>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</si>
  <si>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</si>
  <si>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</si>
  <si>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</si>
  <si>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</si>
  <si>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</si>
  <si>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</si>
  <si>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</si>
  <si>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</si>
  <si>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</si>
  <si>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</si>
  <si>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</si>
  <si>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</si>
  <si>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</si>
  <si>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</si>
  <si>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</si>
  <si>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</si>
  <si>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</si>
  <si>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</si>
  <si>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</si>
  <si>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</si>
  <si>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</si>
  <si>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</si>
  <si>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</si>
  <si>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</si>
  <si>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</si>
  <si>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</si>
  <si>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</si>
  <si>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</si>
  <si>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</si>
  <si>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</si>
  <si>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</si>
  <si>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</si>
  <si>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</si>
  <si>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</si>
  <si>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</si>
  <si>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</si>
  <si>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</si>
  <si>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</si>
  <si>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</si>
  <si>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</si>
  <si>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</si>
  <si>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</si>
  <si>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</si>
  <si>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</si>
  <si>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</si>
  <si>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</si>
  <si>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</si>
  <si>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</si>
  <si>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</si>
  <si>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</si>
  <si>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</si>
  <si>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</si>
  <si>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</si>
  <si>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</si>
  <si>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</si>
  <si>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</si>
  <si>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</si>
  <si>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</si>
  <si>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</si>
  <si>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</si>
  <si>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</si>
  <si>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</si>
  <si>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</si>
  <si>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</si>
  <si>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</si>
  <si>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</si>
  <si>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</si>
  <si>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</si>
  <si>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</si>
  <si>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</si>
  <si>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</si>
  <si>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</si>
  <si>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</si>
  <si>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</si>
  <si>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</si>
  <si>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</si>
  <si>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</si>
  <si>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</si>
  <si>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</si>
  <si>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</si>
  <si>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</si>
  <si>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</si>
  <si>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</si>
  <si>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</si>
  <si>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</si>
  <si>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</si>
  <si>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</si>
  <si>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</si>
  <si>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</si>
  <si>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</si>
  <si>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</si>
  <si>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</si>
  <si>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</si>
  <si>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</si>
  <si>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</si>
  <si>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</si>
  <si>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</si>
  <si>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</si>
  <si>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</si>
  <si>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</si>
  <si>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</si>
  <si>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</si>
  <si>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</si>
  <si>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</si>
  <si>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</si>
  <si>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</si>
  <si>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</si>
  <si>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</si>
  <si>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</si>
  <si>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</si>
  <si>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</si>
  <si>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</si>
  <si>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</si>
  <si>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</si>
  <si>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</si>
  <si>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</si>
  <si>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</si>
  <si>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</si>
  <si>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</si>
  <si>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</si>
  <si>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</si>
  <si>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</si>
  <si>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</si>
  <si>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</si>
  <si>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</si>
  <si>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</si>
  <si>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</si>
  <si>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</si>
  <si>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</si>
  <si>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</si>
  <si>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</si>
  <si>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</si>
  <si>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</si>
  <si>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</si>
  <si>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</si>
  <si>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</si>
  <si>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</si>
  <si>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</si>
  <si>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</si>
  <si>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</si>
  <si>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</si>
  <si>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</si>
  <si>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</si>
  <si>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</si>
  <si>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</si>
  <si>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</si>
  <si>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</si>
  <si>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</si>
  <si>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</si>
  <si>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</si>
  <si>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</si>
  <si>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</si>
  <si>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</si>
  <si>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</si>
  <si>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</si>
  <si>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</si>
  <si>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</si>
  <si>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</si>
  <si>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</si>
  <si>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</si>
  <si>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</si>
  <si>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</si>
  <si>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</si>
  <si>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</si>
  <si>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</si>
  <si>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</si>
  <si>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</si>
  <si>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</si>
  <si>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</si>
  <si>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</si>
  <si>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</si>
  <si>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</si>
  <si>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</si>
  <si>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</si>
  <si>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</si>
  <si>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</si>
  <si>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</si>
  <si>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</si>
  <si>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</si>
  <si>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</si>
  <si>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</si>
  <si>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</si>
  <si>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</si>
  <si>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</si>
  <si>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</si>
  <si>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</si>
  <si>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</si>
  <si>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</si>
  <si>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</si>
  <si>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</si>
  <si>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</si>
  <si>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</si>
  <si>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</si>
  <si>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</si>
  <si>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</si>
  <si>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</si>
  <si>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</si>
  <si>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</si>
  <si>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</si>
  <si>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</si>
  <si>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</si>
  <si>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</si>
  <si>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</si>
  <si>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</si>
  <si>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</si>
  <si>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</si>
  <si>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</si>
  <si>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</si>
  <si>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</si>
  <si>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</si>
  <si>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</si>
  <si>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</si>
  <si>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</si>
  <si>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</si>
  <si>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</si>
  <si>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</si>
  <si>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</si>
  <si>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</si>
  <si>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</si>
  <si>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</si>
  <si>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</si>
  <si>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</si>
  <si>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</si>
  <si>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</si>
  <si>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</si>
  <si>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</si>
  <si>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</si>
  <si>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</si>
  <si>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</si>
  <si>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</si>
  <si>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</si>
  <si>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</si>
  <si>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</si>
  <si>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</si>
  <si>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</si>
  <si>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</si>
  <si>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</si>
  <si>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</si>
  <si>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</si>
  <si>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</si>
  <si>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</si>
  <si>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</si>
  <si>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</si>
  <si>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</si>
  <si>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</si>
  <si>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</si>
  <si>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</si>
  <si>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</si>
  <si>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</si>
  <si>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</si>
  <si>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</si>
  <si>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</si>
  <si>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</si>
  <si>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</si>
  <si>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</si>
  <si>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</si>
  <si>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</si>
  <si>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</si>
  <si>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</si>
  <si>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</si>
  <si>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</si>
  <si>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</si>
  <si>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</si>
  <si>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</si>
  <si>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</si>
  <si>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</si>
  <si>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</si>
  <si>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</si>
  <si>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</si>
  <si>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</si>
  <si>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</si>
  <si>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</si>
  <si>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</si>
  <si>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</si>
  <si>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</si>
  <si>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</si>
  <si>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</si>
  <si>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</si>
  <si>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</si>
  <si>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</si>
  <si>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</si>
  <si>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</si>
  <si>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</si>
  <si>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</si>
  <si>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</si>
  <si>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</si>
  <si>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</si>
  <si>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</si>
  <si>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</si>
  <si>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</si>
  <si>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</si>
  <si>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</si>
  <si>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</si>
  <si>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</si>
  <si>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</si>
  <si>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</si>
  <si>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</si>
  <si>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</si>
  <si>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</si>
  <si>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</si>
  <si>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</si>
  <si>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</si>
  <si>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</si>
  <si>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</si>
  <si>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</si>
  <si>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</si>
  <si>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</si>
  <si>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</si>
  <si>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</si>
  <si>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</si>
  <si>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</si>
  <si>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</si>
  <si>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</si>
  <si>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</si>
  <si>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</si>
  <si>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</si>
  <si>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</si>
  <si>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</si>
  <si>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</si>
  <si>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</si>
  <si>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</si>
  <si>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</si>
  <si>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</si>
  <si>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</si>
  <si>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</si>
  <si>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</si>
  <si>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</si>
  <si>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</si>
  <si>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</si>
  <si>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</si>
  <si>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</si>
  <si>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</si>
  <si>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</si>
  <si>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</si>
  <si>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</si>
  <si>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</si>
  <si>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</si>
  <si>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</si>
  <si>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</si>
  <si>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</si>
  <si>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</si>
  <si>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</si>
  <si>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</si>
  <si>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</si>
  <si>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</si>
  <si>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</si>
  <si>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</si>
  <si>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</si>
  <si>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</si>
  <si>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</si>
  <si>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</si>
  <si>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</si>
  <si>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</si>
  <si>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</si>
  <si>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</si>
  <si>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</si>
  <si>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</si>
  <si>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</si>
  <si>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</si>
  <si>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</si>
  <si>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</si>
  <si>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</si>
  <si>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</si>
  <si>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</si>
  <si>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</si>
  <si>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</si>
  <si>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</si>
  <si>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</si>
  <si>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</si>
  <si>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</si>
  <si>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</si>
  <si>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</si>
  <si>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</si>
  <si>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</si>
  <si>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</si>
  <si>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</si>
  <si>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</si>
  <si>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</si>
  <si>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</si>
  <si>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</si>
  <si>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</si>
  <si>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</si>
  <si>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</si>
  <si>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</si>
  <si>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</si>
  <si>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</si>
  <si>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</si>
  <si>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</si>
  <si>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</si>
  <si>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</si>
  <si>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</si>
  <si>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</si>
  <si>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</si>
  <si>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</si>
  <si>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</si>
  <si>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</si>
  <si>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</si>
  <si>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</si>
  <si>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</si>
  <si>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</si>
  <si>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</si>
  <si>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</si>
  <si>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</si>
  <si>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</si>
  <si>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</si>
  <si>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</si>
  <si>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</si>
  <si>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</si>
  <si>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</si>
  <si>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</si>
  <si>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</si>
  <si>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</si>
  <si>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</si>
  <si>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</si>
  <si>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</si>
  <si>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</si>
  <si>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</si>
  <si>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</si>
  <si>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</si>
  <si>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</si>
  <si>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</si>
  <si>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</si>
  <si>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</si>
  <si>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</si>
  <si>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</si>
  <si>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</si>
  <si>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</si>
  <si>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</si>
  <si>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</si>
  <si>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</si>
  <si>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</si>
  <si>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</si>
  <si>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</si>
  <si>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</si>
  <si>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</si>
  <si>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</si>
  <si>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</si>
  <si>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</si>
  <si>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</si>
  <si>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</si>
  <si>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</si>
  <si>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</si>
  <si>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</si>
  <si>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</si>
  <si>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</si>
  <si>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</si>
  <si>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</si>
  <si>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</si>
  <si>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</si>
  <si>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</si>
  <si>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</si>
  <si>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</si>
  <si>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</si>
  <si>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</si>
  <si>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</si>
  <si>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</si>
  <si>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</si>
  <si>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</si>
  <si>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</si>
  <si>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</si>
  <si>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</si>
  <si>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</si>
  <si>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</si>
  <si>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</si>
  <si>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</si>
  <si>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</si>
  <si>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</si>
  <si>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</si>
  <si>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</si>
  <si>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</si>
  <si>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</si>
  <si>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</si>
  <si>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</si>
  <si>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</si>
  <si>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</si>
  <si>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</si>
  <si>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</si>
  <si>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</si>
  <si>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</si>
  <si>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</si>
  <si>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</si>
  <si>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</si>
  <si>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</si>
  <si>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</si>
  <si>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</si>
  <si>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</si>
  <si>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</si>
  <si>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</si>
  <si>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</si>
  <si>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</si>
  <si>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</si>
  <si>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</si>
  <si>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</si>
  <si>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</si>
  <si>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</si>
  <si>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</si>
  <si>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</si>
  <si>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</si>
  <si>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</si>
  <si>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</si>
  <si>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</si>
  <si>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</si>
  <si>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</si>
  <si>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</si>
  <si>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</si>
  <si>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</si>
  <si>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</si>
  <si>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</si>
  <si>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</si>
  <si>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</si>
  <si>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</si>
  <si>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</si>
  <si>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</si>
  <si>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</si>
  <si>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</si>
  <si>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</si>
  <si>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</si>
  <si>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</si>
  <si>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</si>
  <si>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</si>
  <si>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</si>
  <si>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</si>
  <si>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</si>
  <si>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</si>
  <si>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</si>
  <si>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</si>
  <si>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</si>
  <si>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</si>
  <si>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</si>
  <si>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</si>
  <si>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</si>
  <si>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</si>
  <si>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</si>
  <si>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</si>
  <si>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</si>
  <si>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</si>
  <si>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</si>
  <si>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</si>
  <si>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</si>
  <si>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</si>
  <si>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</si>
  <si>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</si>
  <si>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</si>
  <si>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</si>
  <si>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</si>
  <si>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</si>
  <si>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</si>
  <si>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</si>
  <si>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</si>
  <si>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</si>
  <si>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</si>
  <si>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</si>
  <si>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</si>
  <si>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</si>
  <si>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</si>
  <si>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</si>
  <si>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</si>
  <si>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</si>
  <si>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</si>
  <si>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</si>
  <si>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</si>
  <si>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</si>
  <si>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</si>
  <si>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</si>
  <si>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</si>
  <si>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</si>
  <si>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</si>
  <si>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</si>
  <si>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</si>
  <si>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</si>
  <si>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</si>
  <si>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</si>
  <si>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</si>
  <si>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</si>
  <si>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</si>
  <si>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</si>
  <si>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</si>
  <si>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</si>
  <si>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</si>
  <si>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</si>
  <si>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</si>
  <si>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</si>
  <si>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</si>
  <si>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</si>
  <si>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</si>
  <si>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</si>
  <si>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</si>
  <si>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</si>
  <si>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</si>
  <si>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</si>
  <si>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</si>
  <si>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</si>
  <si>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</si>
  <si>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</si>
  <si>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</si>
  <si>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</si>
  <si>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</si>
  <si>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</si>
  <si>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</si>
  <si>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</si>
  <si>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</si>
  <si>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</si>
  <si>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</si>
  <si>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</si>
  <si>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</si>
  <si>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</si>
  <si>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</si>
  <si>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</si>
  <si>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</si>
  <si>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</si>
  <si>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</si>
  <si>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</si>
  <si>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</si>
  <si>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</si>
  <si>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</si>
  <si>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</si>
  <si>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</si>
  <si>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</si>
  <si>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</si>
  <si>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</si>
  <si>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</si>
  <si>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</si>
  <si>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</si>
  <si>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</si>
  <si>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</si>
  <si>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</si>
  <si>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</si>
  <si>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</si>
  <si>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</si>
  <si>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</si>
  <si>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</si>
  <si>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</si>
  <si>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</si>
  <si>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</si>
  <si>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</si>
  <si>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</si>
  <si>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</si>
  <si>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</si>
  <si>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</si>
  <si>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</si>
  <si>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</si>
  <si>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</si>
  <si>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</si>
  <si>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</si>
  <si>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</si>
  <si>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</si>
  <si>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</si>
  <si>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</si>
  <si>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</si>
  <si>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</si>
  <si>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</si>
  <si>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</si>
  <si>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</si>
  <si>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</si>
  <si>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</si>
  <si>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</si>
  <si>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</si>
  <si>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</si>
  <si>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</si>
  <si>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</si>
  <si>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</si>
  <si>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</si>
  <si>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</si>
  <si>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</si>
  <si>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</si>
  <si>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</si>
  <si>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</si>
  <si>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</si>
  <si>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</si>
  <si>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</si>
  <si>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</si>
  <si>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</si>
  <si>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</si>
  <si>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</si>
  <si>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</si>
  <si>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</si>
  <si>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</si>
  <si>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</si>
  <si>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</si>
  <si>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</si>
  <si>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</si>
  <si>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</si>
  <si>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</si>
  <si>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</si>
  <si>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</si>
  <si>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</si>
  <si>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</si>
  <si>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</si>
  <si>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</si>
  <si>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</si>
  <si>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</si>
  <si>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</si>
  <si>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</si>
  <si>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</si>
  <si>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</si>
  <si>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</si>
  <si>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</si>
  <si>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</si>
  <si>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</si>
  <si>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</si>
  <si>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</si>
  <si>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</si>
  <si>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</si>
  <si>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</si>
  <si>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</si>
  <si>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</si>
  <si>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</si>
  <si>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</si>
  <si>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</si>
  <si>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</si>
  <si>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</si>
  <si>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</si>
  <si>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</si>
  <si>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</si>
  <si>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</si>
  <si>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</si>
  <si>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</si>
  <si>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</si>
  <si>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</si>
  <si>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</si>
  <si>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</si>
  <si>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</si>
  <si>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</si>
  <si>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</si>
  <si>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</si>
  <si>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</si>
  <si>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</si>
  <si>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</si>
  <si>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</si>
  <si>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</si>
  <si>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</si>
  <si>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</si>
  <si>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</si>
  <si>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</si>
  <si>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</si>
  <si>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</si>
  <si>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</si>
  <si>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</si>
  <si>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</si>
  <si>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</si>
  <si>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</si>
  <si>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</si>
  <si>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</si>
  <si>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</si>
  <si>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</si>
  <si>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</si>
  <si>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</si>
  <si>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</si>
  <si>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</si>
  <si>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</si>
  <si>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</si>
  <si>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</si>
  <si>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</si>
  <si>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</si>
  <si>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</si>
  <si>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</si>
  <si>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</si>
  <si>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</si>
  <si>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</si>
  <si>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</si>
  <si>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</si>
  <si>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</si>
  <si>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</si>
  <si>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</si>
  <si>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</si>
  <si>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</si>
  <si>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</si>
  <si>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</si>
  <si>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</si>
  <si>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</si>
  <si>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</si>
  <si>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</si>
  <si>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</si>
  <si>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</si>
  <si>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</si>
  <si>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</si>
  <si>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</si>
  <si>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</si>
  <si>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</si>
  <si>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</si>
  <si>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</si>
  <si>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</si>
  <si>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</si>
  <si>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</si>
  <si>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</si>
  <si>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</si>
  <si>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</si>
  <si>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</si>
  <si>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</si>
  <si>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</si>
  <si>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</si>
  <si>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</si>
  <si>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</si>
  <si>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</si>
  <si>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</si>
  <si>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</si>
  <si>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</si>
  <si>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</si>
  <si>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</si>
  <si>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</si>
  <si>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</si>
  <si>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</si>
  <si>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</si>
  <si>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</si>
  <si>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</si>
  <si>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</si>
  <si>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</si>
  <si>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</si>
  <si>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</si>
  <si>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</si>
  <si>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</si>
  <si>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</si>
  <si>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</si>
  <si>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</si>
  <si>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</si>
  <si>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</si>
  <si>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</si>
  <si>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</si>
  <si>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</si>
  <si>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</si>
  <si>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</si>
  <si>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</si>
  <si>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</si>
  <si>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</si>
  <si>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</si>
  <si>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</si>
  <si>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</si>
  <si>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</si>
  <si>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</si>
  <si>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</si>
  <si>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</si>
  <si>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</si>
  <si>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</si>
  <si>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</si>
  <si>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</si>
  <si>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</si>
  <si>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</si>
  <si>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</si>
  <si>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</si>
  <si>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</si>
  <si>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</si>
  <si>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</si>
  <si>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</si>
  <si>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</si>
  <si>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</si>
  <si>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</si>
  <si>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</si>
  <si>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</si>
  <si>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</si>
  <si>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</si>
  <si>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</si>
  <si>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</si>
  <si>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</si>
  <si>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</si>
  <si>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</si>
  <si>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</si>
  <si>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</si>
  <si>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</si>
  <si>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</si>
  <si>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</si>
  <si>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</si>
  <si>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</si>
  <si>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</si>
  <si>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</si>
  <si>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</si>
  <si>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</si>
  <si>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</si>
  <si>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</si>
  <si>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</si>
  <si>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</si>
  <si>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</si>
  <si>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</si>
  <si>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</si>
  <si>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</si>
  <si>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</si>
  <si>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</si>
  <si>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</si>
  <si>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</si>
  <si>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</si>
  <si>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</si>
  <si>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</si>
  <si>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</si>
  <si>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</si>
  <si>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</si>
  <si>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</si>
  <si>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</si>
  <si>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</si>
  <si>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</si>
  <si>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</si>
  <si>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</si>
  <si>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</si>
  <si>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</si>
  <si>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</si>
  <si>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</si>
  <si>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</si>
  <si>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</si>
  <si>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</si>
  <si>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</si>
  <si>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</si>
  <si>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</si>
  <si>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</si>
  <si>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</si>
  <si>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</si>
  <si>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</si>
  <si>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</si>
  <si>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</si>
  <si>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</si>
  <si>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</si>
  <si>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</si>
  <si>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</si>
  <si>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</si>
  <si>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</si>
  <si>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</si>
  <si>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</si>
  <si>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</si>
  <si>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</si>
  <si>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</si>
  <si>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</si>
  <si>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</si>
  <si>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</si>
  <si>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</si>
  <si>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</si>
  <si>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</si>
  <si>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</si>
  <si>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</si>
  <si>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</si>
  <si>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</si>
  <si>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</si>
  <si>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</si>
  <si>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</si>
  <si>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</si>
  <si>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</si>
  <si>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</si>
  <si>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</si>
  <si>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</si>
  <si>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</si>
  <si>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</si>
  <si>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</si>
  <si>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</si>
  <si>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</si>
  <si>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</si>
  <si>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</si>
  <si>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</si>
  <si>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</si>
  <si>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</si>
  <si>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</si>
  <si>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</si>
  <si>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</si>
  <si>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</si>
  <si>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</si>
  <si>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</si>
  <si>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</si>
  <si>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</si>
  <si>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</si>
  <si>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</si>
  <si>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</si>
  <si>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</si>
  <si>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</si>
  <si>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</si>
  <si>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</si>
  <si>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</si>
  <si>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</si>
  <si>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</si>
  <si>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</si>
  <si>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</si>
  <si>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</si>
  <si>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</si>
  <si>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</si>
  <si>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</si>
  <si>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</si>
  <si>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</si>
  <si>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</si>
  <si>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</si>
  <si>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</si>
  <si>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</si>
  <si>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</si>
  <si>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</si>
  <si>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</si>
  <si>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</si>
  <si>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</si>
  <si>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</si>
  <si>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</si>
  <si>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</si>
  <si>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</si>
  <si>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</si>
  <si>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</si>
  <si>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</si>
  <si>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</si>
  <si>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</si>
  <si>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</si>
  <si>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</si>
  <si>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</si>
  <si>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</si>
  <si>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</si>
  <si>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</si>
  <si>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</si>
  <si>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</si>
  <si>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</si>
  <si>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</si>
  <si>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</si>
  <si>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</si>
  <si>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</si>
  <si>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</si>
  <si>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</si>
  <si>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</si>
  <si>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</si>
  <si>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</si>
  <si>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</si>
  <si>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</si>
  <si>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</si>
  <si>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</si>
  <si>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</si>
  <si>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</si>
  <si>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</si>
  <si>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</si>
  <si>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</si>
  <si>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</si>
  <si>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</si>
  <si>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</si>
  <si>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</si>
  <si>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</si>
  <si>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</si>
  <si>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</si>
  <si>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</si>
  <si>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</si>
  <si>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</si>
  <si>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</si>
  <si>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</si>
  <si>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</si>
  <si>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</si>
  <si>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</si>
  <si>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</si>
  <si>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</si>
  <si>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</si>
  <si>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</si>
  <si>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</si>
  <si>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</si>
  <si>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</si>
  <si>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</si>
  <si>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</si>
  <si>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</si>
  <si>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</si>
  <si>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</si>
  <si>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</si>
  <si>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</si>
  <si>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</si>
  <si>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</si>
  <si>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</si>
  <si>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</si>
  <si>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</si>
  <si>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</si>
  <si>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</si>
  <si>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</si>
  <si>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</si>
  <si>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</si>
  <si>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</si>
  <si>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</si>
  <si>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</si>
  <si>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</si>
  <si>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</si>
  <si>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</si>
  <si>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</si>
  <si>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</si>
  <si>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</si>
  <si>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</si>
  <si>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</si>
  <si>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</si>
  <si>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</si>
  <si>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</si>
  <si>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</si>
  <si>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</si>
  <si>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</si>
  <si>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</si>
  <si>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</si>
  <si>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</si>
  <si>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</si>
  <si>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</si>
  <si>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</si>
  <si>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</si>
  <si>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</si>
  <si>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</si>
  <si>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</si>
  <si>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</si>
  <si>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</si>
  <si>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</si>
  <si>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</si>
  <si>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</si>
  <si>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</si>
  <si>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</si>
  <si>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</si>
  <si>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</si>
  <si>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</si>
  <si>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</si>
  <si>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</si>
  <si>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</si>
  <si>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</si>
  <si>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</si>
  <si>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</si>
  <si>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</si>
  <si>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</si>
  <si>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</si>
  <si>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</si>
  <si>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</si>
  <si>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</si>
  <si>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</si>
  <si>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</si>
  <si>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</si>
  <si>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</si>
  <si>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</si>
  <si>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</si>
  <si>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</si>
  <si>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</si>
  <si>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</si>
  <si>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</si>
  <si>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</si>
  <si>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</si>
  <si>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</si>
  <si>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</si>
  <si>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</si>
  <si>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</si>
  <si>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</si>
  <si>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</si>
  <si>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</si>
  <si>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</si>
  <si>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</si>
  <si>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</si>
  <si>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</si>
  <si>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</si>
  <si>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</si>
  <si>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</si>
  <si>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</si>
  <si>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</si>
  <si>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</si>
  <si>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</si>
  <si>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</si>
  <si>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</si>
  <si>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</si>
  <si>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</si>
  <si>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</si>
  <si>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</si>
  <si>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</si>
  <si>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</si>
  <si>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</si>
  <si>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</si>
  <si>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</si>
  <si>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</si>
  <si>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</si>
  <si>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</si>
  <si>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</si>
  <si>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</si>
  <si>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</si>
  <si>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</si>
  <si>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</si>
  <si>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</si>
  <si>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</si>
  <si>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</si>
  <si>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</si>
  <si>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</si>
  <si>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</si>
  <si>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</si>
  <si>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</si>
  <si>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</si>
  <si>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</si>
  <si>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</si>
  <si>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</si>
  <si>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</si>
  <si>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</si>
  <si>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</si>
  <si>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</si>
  <si>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</si>
  <si>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</si>
  <si>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</si>
  <si>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</si>
  <si>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</si>
  <si>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</si>
  <si>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</si>
  <si>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</si>
  <si>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</si>
  <si>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</si>
  <si>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</si>
  <si>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</si>
  <si>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</si>
  <si>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</si>
  <si>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</si>
  <si>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</si>
  <si>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</si>
  <si>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</si>
  <si>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</si>
  <si>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</si>
  <si>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</si>
  <si>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</si>
  <si>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</si>
  <si>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</si>
  <si>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</si>
  <si>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</si>
  <si>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</si>
  <si>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</si>
  <si>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</si>
  <si>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</si>
  <si>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</si>
  <si>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</si>
  <si>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</si>
  <si>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</si>
  <si>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</si>
  <si>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</si>
  <si>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</si>
  <si>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</si>
  <si>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</si>
  <si>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</si>
  <si>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</si>
  <si>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</si>
  <si>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</si>
  <si>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</si>
  <si>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</si>
  <si>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</si>
  <si>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</si>
  <si>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</si>
  <si>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</si>
  <si>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</si>
  <si>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</si>
  <si>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</si>
  <si>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</si>
  <si>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</si>
  <si>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</si>
  <si>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</si>
  <si>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</si>
  <si>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</si>
  <si>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</si>
  <si>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</si>
  <si>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</si>
  <si>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</si>
  <si>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</si>
  <si>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</si>
  <si>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</si>
  <si>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</si>
  <si>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</si>
  <si>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</si>
  <si>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</si>
  <si>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</si>
  <si>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</si>
  <si>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</si>
  <si>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</si>
  <si>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</si>
  <si>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</si>
  <si>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</si>
  <si>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</si>
  <si>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</si>
  <si>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</si>
  <si>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</si>
  <si>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</si>
  <si>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</si>
  <si>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</si>
  <si>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</si>
  <si>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</si>
  <si>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</si>
  <si>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</si>
  <si>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</si>
  <si>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</si>
  <si>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</si>
  <si>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</si>
  <si>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</si>
  <si>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</si>
  <si>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</si>
  <si>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</si>
  <si>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</si>
  <si>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</si>
  <si>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</si>
  <si>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</si>
  <si>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</si>
  <si>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</si>
  <si>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</si>
  <si>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</si>
  <si>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</si>
  <si>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</si>
  <si>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</si>
  <si>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</si>
  <si>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</si>
  <si>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</si>
  <si>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</si>
  <si>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</si>
  <si>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</si>
  <si>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</si>
  <si>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</si>
  <si>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</si>
  <si>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</si>
  <si>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</si>
  <si>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</si>
  <si>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</si>
  <si>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</si>
  <si>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</si>
  <si>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</si>
  <si>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</si>
  <si>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</si>
  <si>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</si>
  <si>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</si>
  <si>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</si>
  <si>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</si>
  <si>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</si>
  <si>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</si>
  <si>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</si>
  <si>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</si>
  <si>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</si>
  <si>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</si>
  <si>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</si>
  <si>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</si>
  <si>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</si>
  <si>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</si>
  <si>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</si>
  <si>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</si>
  <si>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</si>
  <si>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</si>
  <si>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</si>
  <si>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</si>
  <si>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</si>
  <si>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</si>
  <si>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</si>
  <si>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</si>
  <si>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</si>
  <si>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</si>
  <si>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</si>
  <si>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</si>
  <si>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</si>
  <si>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</si>
  <si>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</si>
  <si>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</si>
  <si>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</si>
  <si>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</si>
  <si>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</si>
  <si>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</si>
  <si>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</si>
  <si>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</si>
  <si>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</si>
  <si>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</si>
  <si>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</si>
  <si>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</si>
  <si>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</si>
  <si>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</si>
  <si>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</si>
  <si>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</si>
  <si>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</si>
  <si>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</si>
  <si>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</si>
  <si>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</si>
  <si>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</si>
  <si>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</si>
  <si>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</si>
  <si>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</si>
  <si>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</si>
  <si>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</si>
  <si>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</si>
  <si>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</si>
  <si>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</si>
  <si>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</si>
  <si>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</si>
  <si>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</si>
  <si>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</si>
  <si>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</si>
  <si>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</si>
  <si>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</si>
  <si>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</si>
  <si>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</si>
  <si>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</si>
  <si>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</si>
  <si>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</si>
  <si>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</si>
  <si>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</si>
  <si>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</si>
  <si>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</si>
  <si>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</si>
  <si>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</si>
  <si>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</si>
  <si>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</si>
  <si>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</si>
  <si>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</si>
  <si>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</si>
  <si>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</si>
  <si>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</si>
  <si>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</si>
  <si>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</si>
  <si>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</si>
  <si>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</si>
  <si>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</si>
  <si>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</si>
  <si>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</si>
  <si>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</si>
  <si>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</si>
  <si>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</si>
  <si>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</si>
  <si>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</si>
  <si>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</si>
  <si>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</si>
  <si>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</si>
  <si>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</si>
  <si>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</si>
  <si>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</si>
  <si>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</si>
  <si>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</si>
  <si>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</si>
  <si>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</si>
  <si>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</si>
  <si>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</si>
  <si>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</si>
  <si>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</si>
  <si>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</si>
  <si>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</si>
  <si>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</si>
  <si>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</si>
  <si>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</si>
  <si>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</si>
  <si>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</si>
  <si>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</si>
  <si>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</si>
  <si>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</si>
  <si>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</si>
  <si>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</si>
  <si>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</si>
  <si>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</si>
  <si>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</si>
  <si>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</si>
  <si>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</si>
  <si>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</si>
  <si>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</si>
  <si>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</si>
  <si>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</si>
  <si>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</si>
  <si>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</si>
  <si>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</si>
  <si>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</si>
  <si>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</si>
  <si>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</si>
  <si>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</si>
  <si>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</si>
  <si>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</si>
  <si>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</si>
  <si>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</si>
  <si>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</si>
  <si>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</si>
  <si>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</si>
  <si>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</si>
  <si>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</si>
  <si>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</si>
  <si>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</si>
  <si>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</si>
  <si>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</si>
  <si>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</si>
  <si>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</si>
  <si>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</si>
  <si>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</si>
  <si>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</si>
  <si>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</si>
  <si>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</si>
  <si>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</si>
  <si>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</si>
  <si>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</si>
  <si>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</si>
  <si>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</si>
  <si>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</si>
  <si>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</si>
  <si>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</si>
  <si>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</si>
  <si>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</si>
  <si>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</si>
  <si>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</si>
  <si>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</si>
  <si>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</si>
  <si>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</si>
  <si>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</si>
  <si>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</si>
  <si>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</si>
  <si>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</si>
  <si>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</si>
  <si>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</si>
  <si>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</si>
  <si>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</si>
  <si>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</si>
  <si>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</si>
  <si>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</si>
  <si>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</si>
  <si>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</si>
  <si>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</si>
  <si>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</si>
  <si>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</si>
  <si>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</si>
  <si>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</si>
  <si>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</si>
  <si>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</si>
  <si>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</si>
  <si>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</si>
  <si>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</si>
  <si>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</si>
  <si>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</si>
  <si>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</si>
  <si>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</si>
  <si>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</si>
  <si>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</si>
  <si>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</si>
  <si>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</si>
  <si>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</si>
  <si>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</si>
  <si>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</si>
  <si>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</si>
  <si>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</si>
  <si>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</si>
  <si>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</si>
  <si>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</si>
  <si>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</si>
  <si>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</si>
  <si>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</si>
  <si>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</si>
  <si>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</si>
  <si>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</si>
  <si>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</si>
  <si>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</si>
  <si>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</si>
  <si>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</si>
  <si>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</si>
  <si>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</si>
  <si>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</si>
  <si>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</si>
  <si>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</si>
  <si>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</si>
  <si>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</si>
  <si>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</si>
  <si>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</si>
  <si>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</si>
  <si>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</si>
  <si>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</si>
  <si>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</si>
  <si>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</si>
  <si>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</si>
  <si>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</si>
  <si>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</si>
  <si>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</si>
  <si>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</si>
  <si>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</si>
  <si>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</si>
  <si>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</si>
  <si>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</si>
  <si>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</si>
  <si>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</si>
  <si>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</si>
  <si>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</si>
  <si>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</si>
  <si>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</si>
  <si>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</si>
  <si>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</si>
  <si>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</si>
  <si>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</si>
  <si>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</si>
  <si>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</si>
  <si>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</si>
  <si>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</si>
  <si>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</si>
  <si>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</si>
  <si>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</si>
  <si>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</si>
  <si>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</si>
  <si>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</si>
  <si>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</si>
  <si>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</si>
  <si>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</si>
  <si>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</si>
  <si>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</si>
  <si>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</si>
  <si>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</si>
  <si>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</si>
  <si>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</si>
  <si>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</si>
  <si>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</si>
  <si>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</si>
  <si>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</si>
  <si>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</si>
  <si>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</si>
  <si>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</si>
  <si>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</si>
  <si>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</si>
  <si>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</si>
  <si>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</si>
  <si>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</si>
  <si>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</si>
  <si>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</si>
  <si>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</si>
  <si>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</si>
  <si>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</si>
  <si>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</si>
  <si>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</si>
  <si>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</si>
  <si>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</si>
  <si>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</si>
  <si>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</si>
  <si>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</si>
  <si>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</si>
  <si>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</si>
  <si>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</si>
  <si>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</si>
  <si>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</si>
  <si>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</si>
  <si>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</si>
  <si>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</si>
  <si>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</si>
  <si>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</si>
  <si>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</si>
  <si>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</si>
  <si>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</si>
  <si>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</si>
  <si>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</si>
  <si>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</si>
  <si>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</si>
  <si>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</si>
  <si>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</si>
  <si>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</si>
  <si>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</si>
  <si>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</si>
  <si>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</si>
  <si>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</si>
  <si>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</si>
  <si>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</si>
  <si>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</si>
  <si>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</si>
  <si>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</si>
  <si>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</si>
  <si>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</si>
  <si>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</si>
  <si>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</si>
  <si>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</si>
  <si>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</si>
  <si>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</si>
  <si>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</si>
  <si>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</si>
  <si>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</si>
  <si>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</si>
  <si>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</si>
  <si>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</si>
  <si>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</si>
  <si>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</si>
  <si>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</si>
  <si>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</si>
  <si>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</si>
  <si>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</si>
  <si>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</si>
  <si>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</si>
  <si>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</si>
  <si>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</si>
  <si>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</si>
  <si>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</si>
  <si>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</si>
  <si>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</si>
  <si>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</si>
  <si>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</si>
  <si>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</si>
  <si>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</si>
  <si>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</si>
  <si>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</si>
  <si>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</si>
  <si>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</si>
  <si>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</si>
  <si>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</si>
  <si>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</si>
  <si>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</si>
  <si>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</si>
  <si>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</si>
  <si>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</si>
  <si>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</si>
  <si>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</si>
  <si>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</si>
  <si>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</si>
  <si>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</si>
  <si>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</si>
  <si>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</si>
  <si>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</si>
  <si>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</si>
  <si>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</si>
  <si>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</si>
  <si>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</si>
  <si>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</si>
  <si>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</si>
  <si>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</si>
  <si>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</si>
  <si>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</si>
  <si>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</si>
  <si>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</si>
  <si>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</si>
  <si>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</si>
  <si>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</si>
  <si>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</si>
  <si>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</si>
  <si>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</si>
  <si>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</si>
  <si>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</si>
  <si>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</si>
  <si>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</si>
  <si>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</si>
  <si>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</si>
  <si>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</si>
  <si>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</si>
  <si>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</si>
  <si>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</si>
  <si>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</si>
  <si>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</si>
  <si>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</si>
  <si>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</si>
  <si>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</si>
  <si>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</si>
  <si>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</si>
  <si>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</si>
  <si>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</si>
  <si>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</si>
  <si>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</si>
  <si>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</si>
  <si>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</si>
  <si>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</si>
  <si>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</si>
  <si>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</si>
  <si>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</si>
  <si>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</si>
  <si>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</si>
  <si>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</si>
  <si>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</si>
  <si>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</si>
  <si>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</si>
  <si>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</si>
  <si>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</si>
  <si>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</si>
  <si>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</si>
  <si>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</si>
  <si>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</si>
  <si>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</si>
  <si>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</si>
  <si>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</si>
  <si>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</si>
  <si>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</si>
  <si>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</si>
  <si>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</si>
  <si>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</si>
  <si>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</si>
  <si>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</si>
  <si>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</si>
  <si>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</si>
  <si>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</si>
  <si>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</si>
  <si>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</si>
  <si>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</si>
  <si>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</si>
  <si>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</si>
  <si>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</si>
  <si>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</si>
  <si>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</si>
  <si>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</si>
  <si>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</si>
  <si>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</si>
  <si>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</si>
  <si>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</si>
  <si>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</si>
  <si>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</si>
  <si>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</si>
  <si>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</si>
  <si>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</si>
  <si>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</si>
  <si>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</si>
  <si>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</si>
  <si>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</si>
  <si>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</si>
  <si>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</si>
  <si>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</si>
  <si>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</si>
  <si>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</si>
  <si>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</si>
  <si>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</si>
  <si>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</si>
  <si>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</si>
  <si>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</si>
  <si>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</si>
  <si>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</si>
  <si>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</si>
  <si>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</si>
  <si>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</si>
  <si>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</si>
  <si>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</si>
  <si>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</si>
  <si>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</si>
  <si>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</si>
  <si>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</si>
  <si>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</si>
  <si>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</si>
  <si>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</si>
  <si>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</si>
  <si>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</si>
  <si>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</si>
  <si>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</si>
  <si>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</si>
  <si>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</si>
  <si>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</si>
  <si>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</si>
  <si>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</si>
  <si>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</si>
  <si>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</si>
  <si>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</si>
  <si>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</si>
  <si>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</si>
  <si>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</si>
  <si>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</si>
  <si>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</si>
  <si>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</si>
  <si>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</si>
  <si>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</si>
  <si>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</si>
  <si>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</si>
  <si>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</si>
  <si>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</si>
  <si>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</si>
  <si>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</si>
  <si>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</si>
  <si>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</si>
  <si>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</si>
  <si>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</si>
  <si>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</si>
  <si>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</si>
  <si>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</si>
  <si>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</si>
  <si>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</si>
  <si>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</si>
  <si>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</si>
  <si>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</si>
  <si>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</si>
  <si>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</si>
  <si>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</si>
  <si>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</si>
  <si>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</si>
  <si>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</si>
  <si>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</si>
  <si>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</si>
  <si>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</si>
  <si>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</si>
  <si>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</si>
  <si>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</si>
  <si>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</si>
  <si>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</si>
  <si>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</si>
  <si>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</si>
  <si>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</si>
  <si>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</si>
  <si>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</si>
  <si>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</si>
  <si>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</si>
  <si>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</si>
  <si>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</si>
  <si>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</si>
  <si>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</si>
  <si>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</si>
  <si>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</si>
  <si>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</si>
  <si>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</si>
  <si>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</si>
  <si>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</si>
  <si>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</si>
  <si>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</si>
  <si>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</si>
  <si>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</si>
  <si>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</si>
  <si>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</si>
  <si>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</si>
  <si>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</si>
  <si>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</si>
  <si>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</si>
  <si>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</si>
  <si>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</si>
  <si>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</si>
  <si>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</si>
  <si>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</si>
  <si>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</si>
  <si>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</si>
  <si>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</si>
  <si>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</si>
  <si>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</si>
  <si>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</si>
  <si>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</si>
  <si>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</si>
  <si>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</si>
  <si>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</si>
  <si>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</si>
  <si>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</si>
  <si>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</si>
  <si>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</si>
  <si>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</si>
  <si>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</si>
  <si>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</si>
  <si>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</si>
  <si>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</si>
  <si>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</si>
  <si>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</si>
  <si>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</si>
  <si>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</si>
  <si>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</si>
  <si>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</si>
  <si>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</si>
  <si>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</si>
  <si>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</si>
  <si>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</si>
  <si>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</si>
  <si>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</si>
  <si>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</si>
  <si>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</si>
  <si>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</si>
  <si>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</si>
  <si>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</si>
  <si>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</si>
  <si>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</si>
  <si>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</si>
  <si>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</si>
  <si>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</si>
  <si>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</si>
  <si>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</si>
  <si>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</si>
  <si>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</si>
  <si>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</si>
  <si>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</si>
  <si>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</si>
  <si>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</si>
  <si>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</si>
  <si>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</si>
  <si>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</si>
  <si>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</si>
  <si>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</si>
  <si>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</si>
  <si>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</si>
  <si>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</si>
  <si>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</si>
  <si>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</si>
  <si>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</si>
  <si>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</si>
  <si>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</si>
  <si>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</si>
  <si>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</si>
  <si>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</si>
  <si>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</si>
  <si>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</si>
  <si>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</si>
  <si>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</si>
  <si>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</si>
  <si>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</si>
  <si>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</si>
  <si>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</si>
  <si>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</si>
  <si>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</si>
  <si>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</si>
  <si>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</si>
  <si>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</si>
  <si>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</si>
  <si>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</si>
  <si>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</si>
  <si>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</si>
  <si>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</si>
  <si>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</si>
  <si>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</si>
  <si>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</si>
  <si>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</si>
  <si>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</si>
  <si>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</si>
  <si>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</si>
  <si>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</si>
  <si>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</si>
  <si>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</si>
  <si>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</si>
  <si>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</si>
  <si>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</si>
  <si>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</si>
  <si>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</si>
  <si>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</si>
  <si>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</si>
  <si>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</si>
  <si>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</si>
  <si>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</si>
  <si>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</si>
  <si>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</si>
  <si>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</si>
  <si>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</si>
  <si>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</si>
  <si>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</si>
  <si>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</si>
  <si>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</si>
  <si>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</si>
  <si>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</si>
  <si>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</si>
  <si>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</si>
  <si>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</si>
  <si>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</si>
  <si>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</si>
  <si>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</si>
  <si>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</si>
  <si>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</si>
  <si>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</si>
  <si>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</si>
  <si>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</si>
  <si>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</si>
  <si>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</si>
  <si>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</si>
  <si>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</si>
  <si>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</si>
  <si>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</si>
  <si>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</si>
  <si>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</si>
  <si>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</si>
  <si>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</si>
  <si>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</si>
  <si>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</si>
  <si>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</si>
  <si>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</si>
  <si>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</si>
  <si>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</si>
  <si>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</si>
  <si>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</si>
  <si>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</si>
  <si>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</si>
  <si>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</si>
  <si>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</si>
  <si>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</si>
  <si>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</si>
  <si>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</si>
  <si>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</si>
  <si>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</si>
  <si>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</si>
  <si>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</si>
  <si>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</si>
  <si>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</si>
  <si>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</si>
  <si>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</si>
  <si>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</si>
  <si>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</si>
  <si>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</si>
  <si>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</si>
  <si>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</si>
  <si>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</si>
  <si>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</si>
  <si>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</si>
  <si>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</si>
  <si>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</si>
  <si>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</si>
  <si>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</si>
  <si>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</si>
  <si>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</si>
  <si>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</si>
  <si>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</si>
  <si>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</si>
  <si>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</si>
  <si>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</si>
  <si>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</si>
  <si>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</si>
  <si>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</si>
  <si>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</si>
  <si>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</si>
  <si>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</si>
  <si>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</si>
  <si>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</si>
  <si>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</si>
  <si>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</si>
  <si>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</si>
  <si>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</si>
  <si>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</si>
  <si>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</si>
  <si>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</si>
  <si>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</si>
  <si>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</si>
  <si>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</si>
  <si>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</si>
  <si>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</si>
  <si>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</si>
  <si>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</si>
  <si>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</si>
  <si>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</si>
  <si>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</si>
  <si>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</si>
  <si>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</si>
  <si>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</si>
  <si>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</si>
  <si>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</si>
  <si>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</si>
  <si>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</si>
  <si>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</si>
  <si>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</si>
  <si>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</si>
  <si>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</si>
  <si>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</si>
  <si>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</si>
  <si>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</si>
  <si>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</si>
  <si>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</si>
  <si>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</si>
  <si>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</si>
  <si>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</si>
  <si>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</si>
  <si>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</si>
  <si>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</si>
  <si>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</si>
  <si>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</si>
  <si>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</si>
  <si>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</si>
  <si>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</si>
  <si>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</si>
  <si>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</si>
  <si>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</si>
  <si>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</si>
  <si>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</si>
  <si>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</si>
  <si>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</si>
  <si>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</si>
  <si>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</si>
  <si>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</si>
  <si>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</si>
  <si>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</si>
  <si>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</si>
  <si>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</si>
  <si>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</si>
  <si>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</si>
  <si>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</si>
  <si>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</si>
  <si>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</si>
  <si>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</si>
  <si>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</si>
  <si>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</si>
  <si>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</si>
  <si>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</si>
  <si>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</si>
  <si>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</si>
  <si>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</si>
  <si>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</si>
  <si>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</si>
  <si>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</si>
  <si>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</si>
  <si>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</si>
  <si>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</si>
  <si>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</si>
  <si>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</si>
  <si>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</si>
  <si>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</si>
  <si>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</si>
  <si>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</si>
  <si>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</si>
  <si>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</si>
  <si>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</si>
  <si>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</si>
  <si>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</si>
  <si>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</si>
  <si>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</si>
  <si>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</si>
  <si>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</si>
  <si>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</si>
  <si>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</si>
  <si>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</si>
  <si>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</si>
  <si>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</si>
  <si>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</si>
  <si>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</si>
  <si>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</si>
  <si>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</si>
  <si>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</si>
  <si>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</si>
  <si>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</si>
  <si>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</si>
  <si>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</si>
  <si>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</si>
  <si>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</si>
  <si>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</si>
  <si>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</si>
  <si>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</si>
  <si>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</si>
  <si>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</si>
  <si>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</si>
  <si>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</si>
  <si>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</si>
  <si>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</si>
  <si>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</si>
  <si>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</si>
  <si>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</si>
  <si>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</si>
  <si>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</si>
  <si>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</si>
  <si>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</si>
  <si>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</si>
  <si>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</si>
  <si>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</si>
  <si>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</si>
  <si>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</si>
  <si>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</si>
  <si>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</si>
  <si>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</si>
  <si>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</si>
  <si>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</si>
  <si>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</si>
  <si>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</si>
  <si>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</si>
  <si>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</si>
  <si>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</si>
  <si>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</si>
  <si>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</si>
  <si>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</si>
  <si>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</si>
  <si>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</si>
  <si>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</si>
  <si>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</si>
  <si>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</si>
  <si>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</si>
  <si>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</si>
  <si>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</si>
  <si>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</si>
  <si>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</si>
  <si>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</si>
  <si>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</si>
  <si>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</si>
  <si>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</si>
  <si>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</si>
  <si>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</si>
  <si>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</si>
  <si>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</si>
  <si>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</si>
  <si>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</si>
  <si>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</si>
  <si>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</si>
  <si>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</si>
  <si>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</si>
  <si>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</si>
  <si>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</si>
  <si>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</si>
  <si>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</si>
  <si>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</si>
  <si>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</si>
  <si>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</si>
  <si>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</si>
  <si>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</si>
  <si>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</si>
  <si>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</si>
  <si>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</si>
  <si>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</si>
  <si>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</si>
  <si>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</si>
  <si>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</si>
  <si>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</si>
  <si>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</si>
  <si>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</si>
  <si>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</si>
  <si>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</si>
  <si>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</si>
  <si>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</si>
  <si>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</si>
  <si>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</si>
  <si>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</si>
  <si>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</si>
  <si>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</si>
  <si>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</si>
  <si>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</si>
  <si>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</si>
  <si>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</si>
  <si>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</si>
  <si>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</si>
  <si>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</si>
  <si>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</si>
  <si>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</si>
  <si>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</si>
  <si>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</si>
  <si>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</si>
  <si>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</si>
  <si>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</si>
  <si>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</si>
  <si>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</si>
  <si>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</si>
  <si>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</si>
  <si>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</si>
  <si>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</si>
  <si>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</si>
  <si>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</si>
  <si>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</si>
  <si>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</si>
  <si>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</si>
  <si>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</si>
  <si>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</si>
  <si>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</si>
  <si>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</si>
  <si>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</si>
  <si>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</si>
  <si>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</si>
  <si>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</si>
  <si>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</si>
  <si>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</si>
  <si>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</si>
  <si>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</si>
  <si>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</si>
  <si>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</si>
  <si>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</si>
  <si>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</si>
  <si>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</si>
  <si>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</si>
  <si>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</si>
  <si>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</si>
  <si>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</si>
  <si>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</si>
  <si>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</si>
  <si>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</si>
  <si>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</si>
  <si>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</si>
  <si>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</si>
  <si>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</si>
  <si>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</si>
  <si>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</si>
  <si>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</si>
  <si>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</si>
  <si>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</si>
  <si>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</si>
  <si>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</si>
  <si>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</si>
  <si>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</si>
  <si>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</si>
  <si>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</si>
  <si>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</si>
  <si>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</si>
  <si>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</si>
  <si>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</si>
  <si>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</si>
  <si>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</si>
  <si>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</si>
  <si>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</si>
  <si>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</si>
  <si>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</si>
  <si>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</si>
  <si>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</si>
  <si>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</si>
  <si>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</si>
  <si>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</si>
  <si>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</si>
  <si>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</si>
  <si>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</si>
  <si>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</si>
  <si>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</si>
  <si>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</si>
  <si>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</si>
  <si>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</si>
  <si>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</si>
  <si>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</si>
  <si>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</si>
  <si>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</si>
  <si>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</si>
  <si>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</si>
  <si>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</si>
  <si>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</si>
  <si>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</si>
  <si>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</si>
  <si>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</si>
  <si>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</si>
  <si>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</si>
  <si>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</si>
  <si>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</si>
  <si>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</si>
  <si>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</si>
  <si>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</si>
  <si>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</si>
  <si>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</si>
  <si>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</si>
  <si>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</si>
  <si>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</si>
  <si>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</si>
  <si>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</si>
  <si>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</si>
  <si>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</si>
  <si>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</si>
  <si>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</si>
  <si>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</si>
  <si>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</si>
  <si>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</si>
  <si>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</si>
  <si>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</si>
  <si>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</si>
  <si>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</si>
  <si>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</si>
  <si>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</si>
  <si>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</si>
  <si>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</si>
  <si>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</si>
  <si>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</si>
  <si>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</si>
  <si>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</si>
  <si>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</si>
  <si>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</si>
  <si>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</si>
  <si>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</si>
  <si>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</si>
  <si>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</si>
  <si>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</si>
  <si>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</si>
  <si>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</si>
  <si>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</si>
  <si>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</si>
  <si>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</si>
  <si>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</si>
  <si>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</si>
  <si>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</si>
  <si>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</si>
  <si>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</si>
  <si>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</si>
  <si>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</si>
  <si>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</si>
  <si>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</si>
  <si>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</si>
  <si>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</si>
  <si>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</si>
  <si>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</si>
  <si>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</si>
  <si>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</si>
  <si>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</si>
  <si>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</si>
  <si>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</si>
  <si>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</si>
  <si>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</si>
  <si>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</si>
  <si>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</si>
  <si>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</si>
  <si>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</si>
  <si>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</si>
  <si>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</si>
  <si>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</si>
  <si>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</si>
  <si>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</si>
  <si>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</si>
  <si>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</si>
  <si>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</si>
  <si>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</si>
  <si>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</si>
  <si>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</si>
  <si>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</si>
  <si>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</si>
  <si>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</si>
  <si>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</si>
  <si>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</si>
  <si>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</si>
  <si>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</si>
  <si>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</si>
  <si>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</si>
  <si>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</si>
  <si>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</si>
  <si>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</si>
  <si>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</si>
  <si>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</si>
  <si>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</si>
  <si>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</si>
  <si>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</si>
  <si>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</si>
  <si>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</si>
  <si>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</si>
  <si>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</si>
  <si>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</si>
  <si>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</si>
  <si>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</si>
  <si>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</si>
  <si>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</si>
  <si>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</si>
  <si>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</si>
  <si>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</si>
  <si>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</si>
  <si>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</si>
  <si>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</si>
  <si>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</si>
  <si>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</si>
  <si>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</si>
  <si>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</si>
  <si>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</si>
  <si>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</si>
  <si>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</si>
  <si>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</si>
  <si>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</si>
  <si>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</si>
  <si>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</si>
  <si>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</si>
  <si>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</si>
  <si>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</si>
  <si>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</si>
  <si>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</si>
  <si>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</si>
  <si>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</si>
  <si>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</si>
  <si>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</si>
  <si>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</si>
  <si>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</si>
  <si>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</si>
  <si>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</si>
  <si>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</si>
  <si>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</si>
  <si>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</si>
  <si>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</si>
  <si>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</si>
  <si>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</si>
  <si>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</si>
  <si>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</si>
  <si>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</si>
  <si>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</si>
  <si>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</si>
  <si>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</si>
  <si>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</si>
  <si>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</si>
  <si>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</si>
  <si>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</si>
  <si>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</si>
  <si>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</si>
  <si>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</si>
  <si>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</si>
  <si>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</si>
  <si>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</si>
  <si>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</si>
  <si>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</si>
  <si>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</si>
  <si>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</si>
  <si>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</si>
  <si>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</si>
  <si>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</si>
  <si>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</si>
  <si>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</si>
  <si>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</si>
  <si>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</si>
  <si>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</si>
  <si>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</si>
  <si>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</si>
  <si>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</si>
  <si>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</si>
  <si>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</si>
  <si>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</si>
  <si>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</si>
  <si>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</si>
  <si>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</si>
  <si>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</si>
  <si>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</si>
  <si>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</si>
  <si>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</si>
  <si>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</si>
  <si>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</si>
  <si>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</si>
  <si>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</si>
  <si>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</si>
  <si>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</si>
  <si>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</si>
  <si>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</si>
  <si>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</si>
  <si>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</si>
  <si>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</si>
  <si>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</si>
  <si>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</si>
  <si>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</si>
  <si>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</si>
  <si>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</si>
  <si>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</si>
  <si>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</si>
  <si>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</si>
  <si>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</si>
  <si>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</si>
  <si>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</si>
  <si>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</si>
  <si>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</si>
  <si>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</si>
  <si>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</si>
  <si>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</si>
  <si>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</si>
  <si>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</si>
  <si>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</si>
  <si>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</si>
  <si>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</si>
  <si>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</si>
  <si>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</si>
  <si>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</si>
  <si>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</si>
  <si>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</si>
  <si>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</si>
  <si>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</si>
  <si>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</si>
  <si>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</si>
  <si>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</si>
  <si>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</si>
  <si>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</si>
  <si>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</si>
  <si>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</si>
  <si>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</si>
  <si>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</si>
  <si>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</si>
  <si>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</si>
  <si>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</si>
  <si>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</si>
  <si>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</si>
  <si>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</si>
  <si>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</si>
  <si>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</si>
  <si>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</si>
  <si>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</si>
  <si>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</si>
  <si>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</si>
  <si>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</si>
  <si>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</si>
  <si>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</si>
  <si>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</si>
  <si>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</si>
  <si>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</si>
  <si>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</si>
  <si>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</si>
  <si>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</si>
  <si>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</si>
  <si>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</si>
  <si>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</si>
  <si>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</si>
  <si>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</si>
  <si>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</si>
  <si>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</si>
  <si>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</si>
  <si>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</si>
  <si>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</si>
  <si>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</si>
  <si>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</si>
  <si>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</si>
  <si>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</si>
  <si>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</si>
  <si>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</si>
  <si>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</si>
  <si>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</si>
  <si>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</si>
  <si>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</si>
  <si>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</si>
  <si>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</si>
  <si>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</si>
  <si>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</si>
  <si>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</si>
  <si>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</si>
  <si>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</si>
  <si>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</si>
  <si>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</si>
  <si>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</si>
  <si>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</si>
  <si>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</si>
  <si>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</si>
  <si>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</si>
  <si>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</si>
  <si>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</si>
  <si>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</si>
  <si>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</si>
  <si>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</si>
  <si>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</si>
  <si>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</si>
  <si>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</si>
  <si>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</si>
  <si>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</si>
  <si>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</si>
  <si>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</si>
  <si>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</si>
  <si>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</si>
  <si>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</si>
  <si>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</si>
  <si>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</si>
  <si>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</si>
  <si>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</si>
  <si>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</si>
  <si>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</si>
  <si>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</si>
  <si>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</si>
  <si>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</si>
  <si>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</si>
  <si>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</si>
  <si>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</si>
  <si>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</si>
  <si>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</si>
  <si>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</si>
  <si>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</si>
  <si>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</si>
  <si>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</si>
  <si>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</si>
  <si>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</si>
  <si>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</si>
  <si>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</si>
  <si>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</si>
  <si>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</si>
  <si>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</si>
  <si>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</si>
  <si>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</si>
  <si>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</si>
  <si>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</si>
  <si>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</si>
  <si>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</si>
  <si>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</si>
  <si>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</si>
  <si>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</si>
  <si>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</si>
  <si>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</si>
  <si>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</si>
  <si>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</si>
  <si>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</si>
  <si>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</si>
  <si>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</si>
  <si>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</si>
  <si>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</si>
  <si>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</si>
  <si>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</si>
  <si>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</si>
  <si>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</si>
  <si>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</si>
  <si>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</si>
  <si>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</si>
  <si>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</si>
  <si>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</si>
  <si>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</si>
  <si>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</si>
  <si>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</si>
  <si>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</si>
  <si>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</si>
  <si>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</si>
  <si>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</si>
  <si>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</si>
  <si>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</si>
  <si>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</si>
  <si>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</si>
  <si>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</si>
  <si>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</si>
  <si>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</si>
  <si>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</si>
  <si>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</si>
  <si>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</si>
  <si>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</si>
  <si>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</si>
  <si>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</si>
  <si>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</si>
  <si>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</si>
  <si>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</si>
  <si>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</si>
  <si>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</si>
  <si>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</si>
  <si>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</si>
  <si>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</si>
  <si>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</si>
  <si>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</si>
  <si>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</si>
  <si>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</si>
  <si>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</si>
  <si>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</si>
  <si>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</si>
  <si>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</si>
  <si>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</si>
  <si>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</si>
  <si>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</si>
  <si>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</si>
  <si>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</si>
  <si>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</si>
  <si>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</si>
  <si>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</si>
  <si>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</si>
  <si>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</si>
  <si>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</si>
  <si>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</si>
  <si>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</si>
  <si>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</si>
  <si>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</si>
  <si>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</si>
  <si>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</si>
  <si>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</si>
  <si>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</si>
  <si>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</si>
  <si>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</si>
  <si>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</si>
  <si>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</si>
  <si>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</si>
  <si>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</si>
  <si>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</si>
  <si>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</si>
  <si>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</si>
  <si>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</si>
  <si>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</si>
  <si>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</si>
  <si>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</si>
  <si>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</si>
  <si>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</si>
  <si>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</si>
  <si>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</si>
  <si>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</si>
  <si>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</si>
  <si>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</si>
  <si>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</si>
  <si>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</si>
  <si>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</si>
  <si>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</si>
  <si>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</si>
  <si>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</si>
  <si>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</si>
  <si>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</si>
  <si>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</si>
  <si>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</si>
  <si>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</si>
  <si>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</si>
  <si>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</si>
  <si>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</si>
  <si>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</si>
  <si>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</si>
  <si>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</si>
  <si>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</si>
  <si>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</si>
  <si>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</si>
  <si>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</si>
  <si>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</si>
  <si>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</si>
  <si>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</si>
  <si>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</si>
  <si>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</si>
  <si>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</si>
  <si>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</si>
  <si>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</si>
  <si>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</si>
  <si>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</si>
  <si>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</si>
  <si>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</si>
  <si>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</si>
  <si>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</si>
  <si>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</si>
  <si>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</si>
  <si>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</si>
  <si>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</si>
  <si>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</si>
  <si>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</si>
  <si>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</si>
  <si>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</si>
  <si>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</si>
  <si>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</si>
  <si>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</si>
  <si>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</si>
  <si>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</si>
  <si>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</si>
  <si>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</si>
  <si>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</si>
  <si>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</si>
  <si>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</si>
  <si>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</si>
  <si>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</si>
  <si>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</si>
  <si>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</si>
  <si>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</si>
  <si>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</si>
  <si>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</si>
  <si>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</si>
  <si>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</si>
  <si>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</si>
  <si>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</si>
  <si>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</si>
  <si>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</si>
  <si>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</si>
  <si>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</si>
  <si>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</si>
  <si>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</si>
  <si>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</si>
  <si>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</si>
  <si>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</si>
  <si>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</si>
  <si>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</si>
  <si>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</si>
  <si>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</si>
  <si>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</si>
  <si>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</si>
  <si>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</si>
  <si>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</si>
  <si>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</si>
  <si>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</si>
  <si>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</si>
  <si>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</si>
  <si>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</si>
  <si>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</si>
  <si>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</si>
  <si>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</si>
  <si>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</si>
  <si>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</si>
  <si>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</si>
  <si>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</si>
  <si>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</si>
  <si>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</si>
  <si>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</si>
  <si>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</si>
  <si>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</si>
  <si>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</si>
  <si>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</si>
  <si>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</si>
  <si>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</si>
  <si>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</si>
  <si>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</si>
  <si>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</si>
  <si>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</si>
  <si>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</si>
  <si>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</si>
  <si>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</si>
  <si>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</si>
  <si>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</si>
  <si>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</si>
  <si>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</si>
  <si>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</si>
  <si>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</si>
  <si>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</si>
  <si>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</si>
  <si>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</si>
  <si>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</si>
  <si>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</si>
  <si>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</si>
  <si>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</si>
  <si>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</si>
  <si>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</si>
  <si>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</si>
  <si>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</si>
  <si>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</si>
  <si>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</si>
  <si>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</si>
  <si>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</si>
  <si>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</si>
  <si>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</si>
  <si>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</si>
  <si>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</si>
  <si>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</si>
  <si>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</si>
  <si>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</si>
  <si>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</si>
  <si>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</si>
  <si>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</si>
  <si>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</si>
  <si>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</si>
  <si>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</si>
  <si>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</si>
  <si>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</si>
  <si>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</si>
  <si>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</si>
  <si>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</si>
  <si>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</si>
  <si>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</si>
  <si>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</si>
  <si>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</si>
  <si>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</si>
  <si>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</si>
  <si>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</si>
  <si>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</si>
  <si>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</si>
  <si>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</si>
  <si>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</si>
  <si>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</si>
  <si>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</si>
  <si>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</si>
  <si>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</si>
  <si>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</si>
  <si>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</si>
  <si>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</si>
  <si>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</si>
  <si>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</si>
  <si>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</si>
  <si>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</si>
  <si>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</si>
  <si>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</si>
  <si>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</si>
  <si>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</si>
  <si>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</si>
  <si>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</si>
  <si>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</si>
  <si>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</si>
  <si>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</si>
  <si>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</si>
  <si>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</si>
  <si>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</si>
  <si>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</si>
  <si>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</si>
  <si>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</si>
  <si>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</si>
  <si>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</si>
  <si>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</si>
  <si>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</si>
  <si>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</si>
  <si>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</si>
  <si>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</si>
  <si>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</si>
  <si>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</si>
  <si>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</si>
  <si>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</si>
  <si>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</si>
  <si>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</si>
  <si>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</si>
  <si>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</si>
  <si>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</si>
  <si>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</si>
  <si>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</si>
  <si>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</si>
  <si>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</si>
  <si>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</si>
  <si>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</si>
  <si>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</si>
  <si>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</si>
  <si>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</si>
  <si>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</si>
  <si>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</si>
  <si>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</si>
  <si>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</si>
  <si>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</si>
  <si>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</si>
  <si>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</si>
  <si>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</si>
  <si>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</si>
  <si>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</si>
  <si>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</si>
  <si>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</si>
  <si>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</si>
  <si>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</si>
  <si>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</si>
  <si>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</si>
  <si>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</si>
  <si>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</si>
  <si>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</si>
  <si>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</si>
  <si>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</si>
  <si>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</si>
  <si>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</si>
  <si>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</si>
  <si>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</si>
  <si>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</si>
  <si>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</si>
  <si>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</si>
  <si>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</si>
  <si>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</si>
  <si>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</si>
  <si>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</si>
  <si>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</si>
  <si>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</si>
  <si>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</si>
  <si>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</si>
  <si>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</si>
  <si>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</si>
  <si>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</si>
  <si>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</si>
  <si>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</si>
  <si>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</si>
  <si>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</si>
  <si>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</si>
  <si>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</si>
  <si>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</si>
  <si>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</si>
  <si>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</si>
  <si>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</si>
  <si>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</si>
  <si>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</si>
  <si>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</si>
  <si>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</si>
  <si>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</si>
  <si>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</si>
  <si>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</si>
  <si>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</si>
  <si>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</si>
  <si>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</si>
  <si>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</si>
  <si>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</si>
  <si>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</si>
  <si>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</si>
  <si>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</si>
  <si>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</si>
  <si>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</si>
  <si>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</si>
  <si>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</si>
  <si>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</si>
  <si>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</si>
  <si>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</si>
  <si>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</si>
  <si>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</si>
  <si>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</si>
  <si>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</si>
  <si>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</si>
  <si>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</si>
  <si>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</si>
  <si>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</si>
  <si>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</si>
  <si>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</si>
  <si>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</si>
  <si>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</si>
  <si>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</si>
  <si>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</si>
  <si>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</si>
  <si>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</si>
  <si>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</si>
  <si>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</si>
  <si>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</si>
  <si>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</si>
  <si>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</si>
  <si>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</si>
  <si>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</si>
  <si>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</si>
  <si>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</si>
  <si>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</si>
  <si>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</si>
  <si>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</si>
  <si>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</si>
  <si>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</si>
  <si>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</si>
  <si>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</si>
  <si>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</si>
  <si>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</si>
  <si>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</si>
  <si>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</si>
  <si>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</si>
  <si>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</si>
  <si>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</si>
  <si>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</si>
  <si>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</si>
  <si>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</si>
  <si>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</si>
  <si>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</si>
  <si>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</si>
  <si>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</si>
  <si>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</si>
  <si>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</si>
  <si>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</si>
  <si>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</si>
  <si>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</si>
  <si>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</si>
  <si>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</si>
  <si>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</si>
  <si>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</si>
  <si>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</si>
  <si>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</si>
  <si>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</si>
  <si>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</si>
  <si>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</si>
  <si>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</si>
  <si>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</si>
  <si>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</si>
  <si>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</si>
  <si>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</si>
  <si>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</si>
  <si>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</si>
  <si>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</si>
  <si>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</si>
  <si>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</si>
  <si>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</si>
  <si>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</si>
  <si>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</si>
  <si>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</si>
  <si>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</si>
  <si>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</si>
  <si>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</si>
  <si>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</si>
  <si>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</si>
  <si>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</si>
  <si>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</si>
  <si>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</si>
  <si>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</si>
  <si>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</si>
  <si>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</si>
  <si>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</si>
  <si>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</si>
  <si>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</si>
  <si>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</si>
  <si>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</si>
  <si>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</si>
  <si>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</si>
  <si>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</si>
  <si>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</si>
  <si>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</si>
  <si>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</si>
  <si>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</si>
  <si>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</si>
  <si>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</si>
  <si>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</si>
  <si>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</si>
  <si>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</si>
  <si>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</si>
  <si>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</si>
  <si>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</si>
  <si>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</si>
  <si>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</si>
  <si>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</si>
  <si>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</si>
  <si>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</si>
  <si>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</si>
  <si>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</si>
  <si>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</si>
  <si>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</si>
  <si>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</si>
  <si>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</si>
  <si>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</si>
  <si>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</si>
  <si>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</si>
  <si>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</si>
  <si>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</si>
  <si>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</si>
  <si>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</si>
  <si>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</si>
  <si>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</si>
  <si>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</si>
  <si>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</si>
  <si>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</si>
  <si>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</si>
  <si>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</si>
  <si>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</si>
  <si>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</si>
  <si>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</si>
  <si>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</si>
  <si>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</si>
  <si>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</si>
  <si>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</si>
  <si>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</si>
  <si>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</si>
  <si>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</si>
  <si>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</si>
  <si>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</si>
  <si>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</si>
  <si>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</si>
  <si>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</si>
  <si>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</si>
  <si>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</si>
  <si>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</si>
  <si>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</si>
  <si>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</si>
  <si>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</si>
  <si>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</si>
  <si>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</si>
  <si>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</si>
  <si>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</si>
  <si>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</si>
  <si>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</si>
  <si>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</si>
  <si>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</si>
  <si>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</si>
  <si>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</si>
  <si>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</si>
  <si>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</si>
  <si>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</si>
  <si>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</si>
  <si>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</si>
  <si>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</si>
  <si>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</si>
  <si>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</si>
  <si>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</si>
  <si>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</si>
  <si>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</si>
  <si>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</si>
  <si>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</si>
  <si>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</si>
  <si>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</si>
  <si>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</si>
  <si>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</si>
  <si>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</si>
  <si>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</si>
  <si>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</si>
  <si>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</si>
  <si>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</si>
  <si>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</si>
  <si>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</si>
  <si>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</si>
  <si>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</si>
  <si>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</si>
  <si>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</si>
  <si>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</si>
  <si>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</si>
  <si>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</si>
  <si>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</si>
  <si>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</si>
  <si>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</si>
  <si>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</si>
  <si>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</si>
  <si>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</si>
  <si>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</si>
  <si>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</si>
  <si>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</si>
  <si>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</si>
  <si>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</si>
  <si>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</si>
  <si>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</si>
  <si>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</si>
  <si>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</si>
  <si>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</si>
  <si>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</si>
  <si>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</si>
  <si>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</si>
  <si>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</si>
  <si>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</si>
  <si>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</si>
  <si>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</si>
  <si>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</si>
  <si>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</si>
  <si>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</si>
  <si>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</si>
  <si>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</si>
  <si>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</si>
  <si>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</si>
  <si>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</si>
  <si>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</si>
  <si>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</si>
  <si>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</si>
  <si>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</si>
  <si>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</si>
  <si>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</si>
  <si>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</si>
  <si>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</si>
  <si>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</si>
  <si>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</si>
  <si>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</si>
  <si>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</si>
  <si>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</si>
  <si>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</si>
  <si>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</si>
  <si>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</si>
  <si>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</si>
  <si>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</si>
  <si>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</si>
  <si>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</si>
  <si>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</si>
  <si>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</si>
  <si>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</si>
  <si>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</si>
  <si>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</si>
  <si>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</si>
  <si>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</si>
  <si>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</si>
  <si>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</si>
  <si>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</si>
  <si>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</si>
  <si>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</si>
  <si>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</si>
  <si>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</si>
  <si>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</si>
  <si>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</si>
  <si>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</si>
  <si>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</si>
  <si>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</si>
  <si>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</si>
  <si>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</si>
  <si>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</si>
  <si>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</si>
  <si>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</si>
  <si>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</si>
  <si>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</si>
  <si>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</si>
  <si>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</si>
  <si>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</si>
  <si>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</si>
  <si>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</si>
  <si>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</si>
  <si>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</si>
  <si>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</si>
  <si>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</si>
  <si>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</si>
  <si>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</si>
  <si>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</si>
  <si>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</si>
  <si>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</si>
  <si>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</si>
  <si>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</si>
  <si>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</si>
  <si>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</si>
  <si>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</si>
  <si>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</si>
  <si>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</si>
  <si>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</si>
  <si>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</si>
  <si>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</si>
  <si>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</si>
  <si>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</si>
  <si>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</si>
  <si>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</si>
  <si>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</si>
  <si>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</si>
  <si>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</si>
  <si>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</si>
  <si>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</si>
  <si>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</si>
  <si>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</si>
  <si>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</si>
  <si>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</si>
  <si>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</si>
  <si>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</si>
  <si>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</si>
  <si>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</si>
  <si>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</si>
  <si>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</si>
  <si>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</si>
  <si>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</si>
  <si>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</si>
  <si>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</si>
  <si>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</si>
  <si>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</si>
  <si>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</si>
  <si>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</si>
  <si>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</si>
  <si>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</si>
  <si>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</si>
  <si>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</si>
  <si>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</si>
  <si>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</si>
  <si>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</si>
  <si>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</si>
  <si>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</si>
  <si>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</si>
  <si>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</si>
  <si>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</si>
  <si>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</si>
  <si>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</si>
  <si>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</si>
  <si>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</si>
  <si>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</si>
  <si>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</si>
  <si>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</si>
  <si>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</si>
  <si>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</si>
  <si>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</si>
  <si>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</si>
  <si>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</si>
  <si>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</si>
  <si>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</si>
  <si>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</si>
  <si>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</si>
  <si>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</si>
  <si>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</si>
  <si>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</si>
  <si>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</si>
  <si>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</si>
  <si>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</si>
  <si>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</si>
  <si>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</si>
  <si>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</si>
  <si>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</si>
  <si>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</si>
  <si>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</si>
  <si>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</si>
  <si>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</si>
  <si>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</si>
  <si>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</si>
  <si>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</si>
  <si>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</si>
  <si>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</si>
  <si>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</si>
  <si>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</si>
  <si>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</si>
  <si>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</si>
  <si>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</si>
  <si>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</si>
  <si>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</si>
  <si>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</si>
  <si>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</si>
  <si>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</si>
  <si>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</si>
  <si>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</si>
  <si>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</si>
  <si>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</si>
  <si>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</si>
  <si>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</si>
  <si>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</si>
  <si>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</si>
  <si>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</si>
  <si>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</si>
  <si>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</si>
  <si>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</si>
  <si>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</si>
  <si>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</si>
  <si>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</si>
  <si>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</si>
  <si>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</si>
  <si>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</si>
  <si>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</si>
  <si>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</si>
  <si>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</si>
  <si>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</si>
  <si>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</si>
  <si>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</si>
  <si>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</si>
  <si>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</si>
  <si>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</si>
  <si>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</si>
  <si>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</si>
  <si>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</si>
  <si>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</si>
  <si>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</si>
  <si>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</si>
  <si>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</si>
  <si>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</si>
  <si>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</si>
  <si>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</si>
  <si>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</si>
  <si>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</si>
  <si>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</si>
  <si>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</si>
  <si>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</si>
  <si>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</si>
  <si>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</si>
  <si>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</si>
  <si>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</si>
  <si>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</si>
  <si>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</si>
  <si>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</si>
  <si>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</si>
  <si>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</si>
  <si>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</si>
  <si>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</si>
  <si>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</si>
  <si>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</si>
  <si>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</si>
  <si>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</si>
  <si>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</si>
  <si>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</si>
  <si>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</si>
  <si>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</si>
  <si>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</si>
  <si>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</si>
  <si>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</si>
  <si>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</si>
  <si>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</si>
  <si>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</si>
  <si>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</si>
  <si>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</si>
  <si>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</si>
  <si>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</si>
  <si>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</si>
  <si>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</si>
  <si>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</si>
  <si>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</si>
  <si>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</si>
  <si>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</si>
  <si>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</si>
  <si>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</si>
  <si>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</si>
  <si>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</si>
  <si>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</si>
  <si>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</si>
  <si>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</si>
  <si>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</si>
  <si>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</si>
  <si>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</si>
  <si>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</si>
  <si>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</si>
  <si>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</si>
  <si>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</si>
  <si>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</si>
  <si>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</si>
  <si>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</si>
  <si>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</si>
  <si>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</si>
  <si>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</si>
  <si>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</si>
  <si>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</si>
  <si>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</si>
  <si>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</si>
  <si>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</si>
  <si>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</si>
  <si>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</si>
  <si>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</si>
  <si>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</si>
  <si>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</si>
  <si>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</si>
  <si>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</si>
  <si>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</si>
  <si>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</si>
  <si>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</si>
  <si>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</si>
  <si>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</si>
  <si>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</si>
  <si>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</si>
  <si>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</si>
  <si>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</si>
  <si>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</si>
  <si>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</si>
  <si>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</si>
  <si>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</si>
  <si>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</si>
  <si>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</si>
  <si>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</si>
  <si>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</si>
  <si>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</si>
  <si>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</si>
  <si>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</si>
  <si>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</si>
  <si>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</si>
  <si>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</si>
  <si>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</si>
  <si>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</si>
  <si>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</si>
  <si>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</si>
  <si>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</si>
  <si>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</si>
  <si>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</si>
  <si>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</si>
  <si>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</si>
  <si>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</si>
  <si>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</si>
  <si>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</si>
  <si>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</si>
  <si>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</si>
  <si>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</si>
  <si>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</si>
  <si>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</si>
  <si>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</si>
  <si>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</si>
  <si>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</si>
  <si>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</si>
  <si>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</si>
  <si>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</si>
  <si>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</si>
  <si>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</si>
  <si>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</si>
  <si>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</si>
  <si>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</si>
  <si>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</si>
  <si>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</si>
  <si>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</si>
  <si>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</si>
  <si>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</si>
  <si>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</si>
  <si>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</si>
  <si>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</si>
  <si>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</si>
  <si>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</si>
  <si>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</si>
  <si>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</si>
  <si>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</si>
  <si>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</si>
  <si>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</si>
  <si>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</si>
  <si>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</si>
  <si>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</si>
  <si>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</si>
  <si>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</si>
  <si>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</si>
  <si>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</si>
  <si>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</si>
  <si>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</si>
  <si>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</si>
  <si>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</si>
  <si>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</si>
  <si>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</si>
  <si>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</si>
  <si>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</si>
  <si>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</si>
  <si>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</si>
  <si>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</si>
  <si>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</si>
  <si>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</si>
  <si>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</si>
  <si>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</si>
  <si>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</si>
  <si>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</si>
  <si>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</si>
  <si>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</si>
  <si>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</si>
  <si>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</si>
  <si>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</si>
  <si>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</si>
  <si>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</si>
  <si>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</si>
  <si>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</si>
  <si>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</si>
  <si>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</si>
  <si>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</si>
  <si>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</si>
  <si>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</si>
  <si>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</si>
  <si>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</si>
  <si>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</si>
  <si>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</si>
  <si>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</si>
  <si>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</si>
  <si>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</si>
  <si>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</si>
  <si>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</si>
  <si>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</si>
  <si>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</si>
  <si>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</si>
  <si>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</si>
  <si>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</si>
  <si>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</si>
  <si>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</si>
  <si>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</si>
  <si>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</si>
  <si>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</si>
  <si>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</si>
  <si>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</si>
  <si>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</si>
  <si>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</si>
  <si>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</si>
  <si>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</si>
  <si>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</si>
  <si>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</si>
  <si>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</si>
  <si>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</si>
  <si>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</si>
  <si>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</si>
  <si>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</si>
  <si>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</si>
  <si>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</si>
  <si>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</si>
  <si>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</si>
  <si>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</si>
  <si>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</si>
  <si>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</si>
  <si>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</si>
  <si>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</si>
  <si>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</si>
  <si>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</si>
  <si>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</si>
  <si>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</si>
  <si>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</si>
  <si>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</si>
  <si>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</si>
  <si>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</si>
  <si>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</si>
  <si>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</si>
  <si>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</si>
  <si>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</si>
  <si>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</si>
  <si>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</si>
  <si>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</si>
  <si>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</si>
  <si>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</si>
  <si>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</si>
  <si>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</si>
  <si>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</si>
  <si>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</si>
  <si>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</si>
  <si>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</si>
  <si>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</si>
  <si>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</si>
  <si>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</si>
  <si>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</si>
  <si>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</si>
  <si>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</si>
  <si>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</si>
  <si>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</si>
  <si>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</si>
  <si>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</si>
  <si>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</si>
  <si>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</si>
  <si>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</si>
  <si>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</si>
  <si>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</si>
  <si>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</si>
  <si>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</si>
  <si>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</si>
  <si>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</si>
  <si>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</si>
  <si>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</si>
  <si>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</si>
  <si>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</si>
  <si>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</si>
  <si>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</si>
  <si>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</si>
  <si>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</si>
  <si>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</si>
  <si>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</si>
  <si>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</si>
  <si>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</si>
  <si>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</si>
  <si>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</si>
  <si>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</si>
  <si>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</si>
  <si>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</si>
  <si>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</si>
  <si>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</si>
  <si>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</si>
  <si>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</si>
  <si>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</si>
  <si>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</si>
  <si>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</si>
  <si>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</si>
  <si>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</si>
  <si>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</si>
  <si>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</si>
  <si>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</si>
  <si>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</si>
  <si>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</si>
  <si>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</si>
  <si>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</si>
  <si>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</si>
  <si>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</si>
  <si>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</si>
  <si>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</si>
  <si>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</si>
  <si>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</si>
  <si>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</si>
  <si>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</si>
  <si>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</si>
  <si>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</si>
  <si>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</si>
  <si>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</si>
  <si>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</si>
  <si>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</si>
  <si>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</si>
  <si>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</si>
  <si>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</si>
  <si>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</si>
  <si>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</si>
  <si>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</si>
  <si>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</si>
  <si>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</si>
  <si>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</si>
  <si>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</si>
  <si>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</si>
  <si>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</si>
  <si>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</si>
  <si>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</si>
  <si>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</si>
  <si>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</si>
  <si>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</si>
  <si>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</si>
  <si>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</si>
  <si>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</si>
  <si>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</si>
  <si>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</si>
  <si>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</si>
  <si>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</si>
  <si>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</si>
  <si>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</si>
  <si>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</si>
  <si>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</si>
  <si>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</si>
  <si>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</si>
  <si>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</si>
  <si>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</si>
  <si>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</si>
  <si>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</si>
  <si>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</si>
  <si>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</si>
  <si>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</si>
  <si>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</si>
  <si>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</si>
  <si>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</si>
  <si>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</si>
  <si>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</si>
  <si>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</si>
  <si>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</si>
  <si>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</si>
  <si>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</si>
  <si>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</si>
  <si>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</si>
  <si>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</si>
  <si>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</si>
  <si>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</si>
  <si>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</si>
  <si>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</si>
  <si>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</si>
  <si>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</si>
  <si>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</si>
  <si>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</si>
  <si>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</si>
  <si>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</si>
  <si>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</si>
  <si>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</si>
  <si>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</si>
  <si>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</si>
  <si>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</si>
  <si>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</si>
  <si>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</si>
  <si>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</si>
  <si>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</si>
  <si>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</si>
  <si>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</si>
  <si>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</si>
  <si>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</si>
  <si>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</si>
  <si>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</si>
  <si>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</si>
  <si>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</si>
  <si>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</si>
  <si>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</si>
  <si>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</si>
  <si>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</si>
  <si>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</si>
  <si>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</si>
  <si>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</si>
  <si>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</si>
  <si>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</si>
  <si>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</si>
  <si>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</si>
  <si>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</si>
  <si>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</si>
  <si>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</si>
  <si>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</si>
  <si>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</si>
  <si>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</si>
  <si>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</si>
  <si>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</si>
  <si>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</si>
  <si>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</si>
  <si>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</si>
  <si>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</si>
  <si>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</si>
  <si>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</si>
  <si>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</si>
  <si>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</si>
  <si>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</si>
  <si>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</si>
  <si>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</si>
  <si>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</si>
  <si>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</si>
  <si>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</si>
  <si>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</si>
  <si>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</si>
  <si>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</si>
  <si>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</si>
  <si>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</si>
  <si>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</si>
  <si>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</si>
  <si>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</si>
  <si>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</si>
  <si>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</si>
  <si>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</si>
  <si>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</si>
  <si>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</si>
  <si>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</si>
  <si>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</si>
  <si>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</si>
  <si>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</si>
  <si>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</si>
  <si>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</si>
  <si>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</si>
  <si>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</si>
  <si>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</si>
  <si>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</si>
  <si>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</si>
  <si>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</si>
  <si>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</si>
  <si>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</si>
  <si>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</si>
  <si>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</si>
  <si>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</si>
  <si>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</si>
  <si>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</si>
  <si>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</si>
  <si>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</si>
  <si>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</si>
  <si>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</si>
  <si>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</si>
  <si>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</si>
  <si>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</si>
  <si>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</si>
  <si>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</si>
  <si>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</si>
  <si>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</si>
  <si>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</si>
  <si>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</si>
  <si>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</si>
  <si>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</si>
  <si>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</si>
  <si>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</si>
  <si>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</si>
  <si>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</si>
  <si>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</si>
  <si>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</si>
  <si>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</si>
  <si>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</si>
  <si>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</si>
  <si>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</si>
  <si>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</si>
  <si>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</si>
  <si>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</si>
  <si>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</si>
  <si>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</si>
  <si>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</si>
  <si>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</si>
  <si>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</si>
  <si>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</si>
  <si>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</si>
  <si>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</si>
  <si>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</si>
  <si>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</si>
  <si>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</si>
  <si>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</si>
  <si>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</si>
  <si>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</si>
  <si>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</si>
  <si>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</si>
  <si>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</si>
  <si>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</si>
  <si>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</si>
  <si>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</si>
  <si>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</si>
  <si>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</si>
  <si>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</si>
  <si>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</si>
  <si>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</si>
  <si>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</si>
  <si>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</si>
  <si>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</si>
  <si>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</si>
  <si>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</si>
  <si>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</si>
  <si>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</si>
  <si>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</si>
  <si>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</si>
  <si>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</si>
  <si>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</si>
  <si>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</si>
  <si>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</si>
  <si>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</si>
  <si>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</si>
  <si>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</si>
  <si>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</si>
  <si>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</si>
  <si>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</si>
  <si>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</si>
  <si>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</si>
  <si>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</si>
  <si>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</si>
  <si>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</si>
  <si>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</si>
  <si>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</si>
  <si>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</si>
  <si>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</si>
  <si>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</si>
  <si>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</si>
  <si>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</si>
  <si>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</si>
  <si>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</si>
  <si>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</si>
  <si>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</si>
  <si>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</si>
  <si>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</si>
  <si>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</si>
  <si>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</si>
  <si>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</si>
  <si>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</si>
  <si>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</si>
  <si>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</si>
  <si>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</si>
  <si>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</si>
  <si>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</si>
  <si>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</si>
  <si>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</si>
  <si>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</si>
  <si>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</si>
  <si>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</si>
  <si>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</si>
  <si>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</si>
  <si>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</si>
  <si>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</si>
  <si>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</si>
  <si>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</si>
  <si>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</si>
  <si>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</si>
  <si>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</si>
  <si>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</si>
  <si>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</si>
  <si>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</si>
  <si>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</si>
  <si>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</si>
  <si>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</si>
  <si>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</si>
  <si>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</si>
  <si>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</si>
  <si>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</si>
  <si>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</si>
  <si>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</si>
  <si>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</si>
  <si>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</si>
  <si>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</si>
  <si>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</si>
  <si>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</si>
  <si>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</si>
  <si>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</si>
  <si>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</si>
  <si>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</si>
  <si>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</si>
  <si>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</si>
  <si>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</si>
  <si>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</si>
  <si>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</si>
  <si>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</si>
  <si>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</si>
  <si>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</si>
  <si>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</si>
  <si>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</si>
  <si>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</si>
  <si>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</si>
  <si>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</si>
  <si>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</si>
  <si>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</si>
  <si>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</si>
  <si>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</si>
  <si>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</si>
  <si>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</si>
  <si>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</si>
  <si>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</si>
  <si>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</si>
  <si>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</si>
  <si>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</si>
  <si>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</si>
  <si>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</si>
  <si>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</si>
  <si>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</si>
  <si>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</si>
  <si>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</si>
  <si>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</si>
  <si>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</si>
  <si>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</si>
  <si>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</si>
  <si>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</si>
  <si>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</si>
  <si>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</si>
  <si>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</si>
  <si>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</si>
  <si>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</si>
  <si>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</si>
  <si>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</si>
  <si>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</si>
  <si>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</si>
  <si>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</si>
  <si>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</si>
  <si>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</si>
  <si>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</si>
  <si>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</si>
  <si>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</si>
  <si>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</si>
  <si>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</si>
  <si>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</si>
  <si>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</si>
  <si>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</si>
  <si>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</si>
  <si>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</si>
  <si>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</si>
  <si>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</si>
  <si>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</si>
  <si>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</si>
  <si>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</si>
  <si>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</si>
  <si>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</si>
  <si>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</si>
  <si>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</si>
  <si>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</si>
  <si>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</si>
  <si>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</si>
  <si>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</si>
  <si>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</si>
  <si>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</si>
  <si>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</si>
  <si>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</si>
  <si>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</si>
  <si>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</si>
  <si>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</si>
  <si>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</si>
  <si>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</si>
  <si>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</si>
  <si>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</si>
  <si>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</si>
  <si>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</si>
  <si>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</si>
  <si>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</si>
  <si>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</si>
  <si>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</si>
  <si>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</si>
  <si>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</si>
  <si>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</si>
  <si>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</si>
  <si>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</si>
  <si>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</si>
  <si>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</si>
  <si>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</si>
  <si>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</si>
  <si>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</si>
  <si>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</si>
  <si>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</si>
  <si>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</si>
  <si>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</si>
  <si>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</si>
  <si>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</si>
  <si>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</si>
  <si>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</si>
  <si>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</si>
  <si>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</si>
  <si>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</si>
  <si>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</si>
  <si>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</si>
  <si>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</si>
  <si>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</si>
  <si>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</si>
  <si>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</si>
  <si>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</si>
  <si>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</si>
  <si>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</si>
  <si>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</si>
  <si>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</si>
  <si>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</si>
  <si>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</si>
  <si>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</si>
  <si>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</si>
  <si>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</si>
  <si>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</si>
  <si>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</si>
  <si>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</si>
  <si>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</si>
  <si>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</si>
  <si>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</si>
  <si>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</si>
  <si>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</si>
  <si>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</si>
  <si>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</si>
  <si>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</si>
  <si>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</si>
  <si>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</si>
  <si>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</si>
  <si>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</si>
  <si>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</si>
  <si>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</si>
  <si>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</si>
  <si>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</si>
  <si>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</si>
  <si>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</si>
  <si>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</si>
  <si>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</si>
  <si>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</si>
  <si>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</si>
  <si>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</si>
  <si>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</si>
  <si>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</si>
  <si>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</si>
  <si>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</si>
  <si>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</si>
  <si>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</si>
  <si>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</si>
  <si>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</si>
  <si>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</si>
  <si>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</si>
  <si>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</si>
  <si>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</si>
  <si>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</si>
  <si>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</si>
  <si>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</si>
  <si>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</si>
  <si>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</si>
  <si>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</si>
  <si>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</si>
  <si>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</si>
  <si>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</si>
  <si>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</si>
  <si>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</si>
  <si>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</si>
  <si>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</si>
  <si>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</si>
  <si>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</si>
  <si>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</si>
  <si>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</si>
  <si>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</si>
  <si>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</si>
  <si>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</si>
  <si>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</si>
  <si>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</si>
  <si>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</si>
  <si>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</si>
  <si>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</si>
  <si>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</si>
  <si>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</si>
  <si>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</si>
  <si>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</si>
  <si>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</si>
  <si>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</si>
  <si>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</si>
  <si>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</si>
  <si>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</si>
  <si>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</si>
  <si>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</si>
  <si>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</si>
  <si>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</si>
  <si>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</si>
  <si>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</si>
  <si>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</si>
  <si>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</si>
  <si>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</si>
  <si>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</si>
  <si>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</si>
  <si>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</si>
  <si>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</si>
  <si>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</si>
  <si>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</si>
  <si>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</si>
  <si>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</si>
  <si>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</si>
  <si>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</si>
  <si>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</si>
  <si>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</si>
  <si>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</si>
  <si>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</si>
  <si>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</si>
  <si>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</si>
  <si>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</si>
  <si>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</si>
  <si>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</si>
  <si>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</si>
  <si>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</si>
  <si>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</si>
  <si>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</si>
  <si>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</si>
  <si>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</si>
  <si>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</si>
  <si>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</si>
  <si>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</si>
  <si>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</si>
  <si>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</si>
  <si>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</si>
  <si>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</si>
  <si>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</si>
  <si>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</si>
  <si>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</si>
  <si>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</si>
  <si>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</si>
  <si>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</si>
  <si>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</si>
  <si>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</si>
  <si>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</si>
  <si>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</si>
  <si>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</si>
  <si>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</si>
  <si>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</si>
  <si>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</si>
  <si>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</si>
  <si>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</si>
  <si>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</si>
  <si>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</si>
  <si>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</si>
  <si>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</si>
  <si>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</si>
  <si>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</si>
  <si>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</si>
  <si>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</si>
  <si>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</si>
  <si>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</si>
  <si>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</si>
  <si>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</si>
  <si>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</si>
  <si>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</si>
  <si>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</si>
  <si>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</si>
  <si>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</si>
  <si>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</si>
  <si>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</si>
  <si>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</si>
  <si>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</si>
  <si>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</si>
  <si>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</si>
  <si>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</si>
  <si>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</si>
  <si>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</si>
  <si>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</si>
  <si>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</si>
  <si>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</si>
  <si>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</si>
  <si>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</si>
  <si>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</si>
  <si>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</si>
  <si>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</si>
  <si>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</si>
  <si>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</si>
  <si>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</si>
  <si>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</si>
  <si>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</si>
  <si>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</si>
  <si>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</si>
  <si>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</si>
  <si>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</si>
  <si>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</si>
  <si>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</si>
  <si>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</si>
  <si>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</si>
  <si>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</si>
  <si>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</si>
  <si>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</si>
  <si>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</si>
  <si>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</si>
  <si>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</si>
  <si>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</si>
  <si>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</si>
  <si>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</si>
  <si>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</si>
  <si>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</si>
  <si>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</si>
  <si>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</si>
  <si>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</si>
  <si>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</si>
  <si>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</si>
  <si>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</si>
  <si>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</si>
  <si>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</si>
  <si>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</si>
  <si>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</si>
  <si>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</si>
  <si>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</si>
  <si>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</si>
  <si>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</si>
  <si>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</si>
  <si>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</si>
  <si>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</si>
  <si>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</si>
  <si>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</si>
  <si>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</si>
  <si>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</si>
  <si>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</si>
  <si>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</si>
  <si>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</si>
  <si>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</si>
  <si>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</si>
  <si>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</si>
  <si>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</si>
  <si>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</si>
  <si>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</si>
  <si>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</si>
  <si>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</si>
  <si>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</si>
  <si>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</si>
  <si>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</si>
  <si>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</si>
  <si>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</si>
  <si>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</si>
  <si>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</si>
  <si>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</si>
  <si>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</si>
  <si>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</si>
  <si>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</si>
  <si>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</si>
  <si>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</si>
  <si>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</si>
  <si>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</si>
  <si>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</si>
  <si>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</si>
  <si>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</si>
  <si>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</si>
  <si>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</si>
  <si>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</si>
  <si>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</si>
  <si>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</si>
  <si>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</si>
  <si>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</si>
  <si>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</si>
  <si>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</si>
  <si>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</si>
  <si>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</si>
  <si>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</si>
  <si>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</si>
  <si>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</si>
  <si>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</si>
  <si>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</si>
  <si>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</si>
  <si>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</si>
  <si>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</si>
  <si>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</si>
  <si>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</si>
  <si>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</si>
  <si>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</si>
  <si>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</si>
  <si>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</si>
  <si>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</si>
  <si>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</si>
  <si>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</si>
  <si>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</si>
  <si>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</si>
  <si>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</si>
  <si>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</si>
  <si>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</si>
  <si>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</si>
  <si>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</si>
  <si>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</si>
  <si>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</si>
  <si>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</si>
  <si>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</si>
  <si>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</si>
  <si>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</si>
  <si>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</si>
  <si>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</si>
  <si>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</si>
  <si>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</si>
  <si>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</si>
  <si>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</si>
  <si>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</si>
  <si>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</si>
  <si>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</si>
  <si>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</si>
  <si>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</si>
  <si>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</si>
  <si>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</si>
  <si>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</si>
  <si>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</si>
  <si>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</si>
  <si>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</si>
  <si>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</si>
  <si>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</si>
  <si>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</si>
  <si>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</si>
  <si>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</si>
  <si>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</si>
  <si>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</si>
  <si>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</si>
  <si>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</si>
  <si>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</si>
  <si>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</si>
  <si>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</si>
  <si>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</si>
  <si>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</si>
  <si>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</si>
  <si>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</si>
  <si>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</si>
  <si>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</si>
  <si>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</si>
  <si>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</si>
  <si>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</si>
  <si>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</si>
  <si>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</si>
  <si>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</si>
  <si>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</si>
  <si>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</si>
  <si>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</si>
  <si>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</si>
  <si>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</si>
  <si>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</si>
  <si>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</si>
  <si>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</si>
  <si>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</si>
  <si>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</si>
  <si>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</si>
  <si>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</si>
  <si>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</si>
  <si>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</si>
  <si>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</si>
  <si>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</si>
  <si>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</si>
  <si>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</si>
  <si>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</si>
  <si>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</si>
  <si>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</si>
  <si>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</si>
  <si>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</si>
  <si>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</si>
  <si>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</si>
  <si>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</si>
  <si>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</si>
  <si>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</si>
  <si>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</si>
  <si>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</si>
  <si>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</si>
  <si>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</si>
  <si>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</si>
  <si>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</si>
  <si>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</si>
  <si>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</si>
  <si>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</si>
  <si>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</si>
  <si>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</si>
  <si>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</si>
  <si>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</si>
  <si>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</si>
  <si>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</si>
  <si>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</si>
  <si>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</si>
  <si>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</si>
  <si>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</si>
  <si>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</si>
  <si>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</si>
  <si>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</si>
  <si>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</si>
  <si>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</si>
  <si>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</si>
  <si>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</si>
  <si>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</si>
  <si>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</si>
  <si>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</si>
  <si>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</si>
  <si>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</si>
  <si>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</si>
  <si>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</si>
  <si>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</si>
  <si>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</si>
  <si>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</si>
  <si>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</si>
  <si>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</si>
  <si>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</si>
  <si>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</si>
  <si>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</si>
  <si>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</si>
  <si>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</si>
  <si>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</si>
  <si>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</si>
  <si>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</si>
  <si>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</si>
  <si>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</si>
  <si>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</si>
  <si>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</si>
  <si>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</si>
  <si>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</si>
  <si>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</si>
  <si>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</si>
  <si>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</si>
  <si>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</si>
  <si>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</si>
  <si>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</si>
  <si>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</si>
  <si>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</si>
  <si>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</si>
  <si>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</si>
  <si>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</si>
  <si>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</si>
  <si>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</si>
  <si>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</si>
  <si>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</si>
  <si>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</si>
  <si>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</si>
  <si>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</si>
  <si>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</si>
  <si>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</si>
  <si>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</si>
  <si>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</si>
  <si>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</si>
  <si>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</si>
  <si>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</si>
  <si>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</si>
  <si>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</si>
  <si>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</si>
  <si>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</si>
  <si>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</si>
  <si>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</si>
  <si>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</si>
  <si>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</si>
  <si>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</si>
  <si>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</si>
  <si>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</si>
  <si>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</si>
  <si>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</si>
  <si>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</si>
  <si>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</si>
  <si>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</si>
  <si>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</si>
  <si>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</si>
  <si>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</si>
  <si>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</si>
  <si>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</si>
  <si>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</si>
  <si>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</si>
  <si>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</si>
  <si>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</si>
  <si>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</si>
  <si>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</si>
  <si>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</si>
  <si>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</si>
  <si>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</si>
  <si>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</si>
  <si>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</si>
  <si>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</si>
  <si>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</si>
  <si>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</si>
  <si>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</si>
  <si>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</si>
  <si>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</si>
  <si>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</si>
  <si>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</si>
  <si>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</si>
  <si>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</si>
  <si>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</si>
  <si>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</si>
  <si>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</si>
  <si>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</si>
  <si>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</si>
  <si>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</si>
  <si>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</si>
  <si>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</si>
  <si>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</si>
  <si>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</si>
  <si>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</si>
  <si>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</si>
  <si>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</si>
  <si>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</si>
  <si>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</si>
  <si>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</si>
  <si>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</si>
  <si>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</si>
  <si>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</si>
  <si>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</si>
  <si>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</si>
  <si>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</si>
  <si>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</si>
  <si>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</si>
  <si>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</si>
  <si>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</si>
  <si>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</si>
  <si>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</si>
  <si>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</si>
  <si>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</si>
  <si>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</si>
  <si>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</si>
  <si>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</si>
  <si>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</si>
  <si>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</si>
  <si>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</si>
  <si>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</si>
  <si>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</si>
  <si>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</si>
  <si>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</si>
  <si>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</si>
  <si>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</si>
  <si>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</si>
  <si>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</si>
  <si>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</si>
  <si>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</si>
  <si>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</si>
  <si>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</si>
  <si>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</si>
  <si>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</si>
  <si>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</si>
  <si>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</si>
  <si>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</si>
  <si>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</si>
  <si>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</si>
  <si>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</si>
  <si>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</si>
  <si>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</si>
  <si>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</si>
  <si>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</si>
  <si>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</si>
  <si>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</si>
  <si>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</si>
  <si>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</si>
  <si>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</si>
  <si>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</si>
  <si>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</si>
  <si>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</si>
  <si>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</si>
  <si>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</si>
  <si>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</si>
  <si>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</si>
  <si>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</si>
  <si>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</si>
  <si>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</si>
  <si>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</si>
  <si>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</si>
  <si>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</si>
  <si>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</si>
  <si>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</si>
  <si>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</si>
  <si>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</si>
  <si>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</si>
  <si>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</si>
  <si>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</si>
  <si>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</si>
  <si>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</si>
  <si>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</si>
  <si>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</si>
  <si>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</si>
  <si>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</si>
  <si>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</si>
  <si>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</si>
  <si>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</si>
  <si>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</si>
  <si>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</si>
  <si>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</si>
  <si>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</si>
  <si>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</si>
  <si>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</si>
  <si>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</si>
  <si>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</si>
  <si>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</si>
  <si>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</si>
  <si>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</si>
  <si>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</si>
  <si>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</si>
  <si>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</si>
  <si>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</si>
  <si>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</si>
  <si>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</si>
  <si>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</si>
  <si>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</si>
  <si>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</si>
  <si>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</si>
  <si>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</si>
  <si>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</si>
  <si>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</si>
  <si>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</si>
  <si>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</si>
  <si>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</si>
  <si>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</si>
  <si>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</si>
  <si>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</si>
  <si>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</si>
  <si>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</si>
  <si>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</si>
  <si>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</si>
  <si>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</si>
  <si>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</si>
  <si>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</si>
  <si>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</si>
  <si>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</si>
  <si>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</si>
  <si>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</si>
  <si>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</si>
  <si>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</si>
  <si>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</si>
  <si>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</si>
  <si>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</si>
  <si>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</si>
  <si>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</si>
  <si>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</si>
  <si>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</si>
  <si>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</si>
  <si>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</si>
  <si>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</si>
  <si>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</si>
  <si>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</si>
  <si>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</si>
  <si>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</si>
  <si>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</si>
  <si>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</si>
  <si>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</si>
  <si>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</si>
  <si>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</si>
  <si>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</si>
  <si>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</si>
  <si>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</si>
  <si>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</si>
  <si>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</si>
  <si>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</si>
  <si>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</si>
  <si>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</si>
  <si>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</si>
  <si>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</si>
  <si>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</si>
  <si>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</si>
  <si>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</si>
  <si>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</si>
  <si>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</si>
  <si>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</si>
  <si>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</si>
  <si>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</si>
  <si>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</si>
  <si>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</si>
  <si>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</si>
  <si>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</si>
  <si>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</si>
  <si>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</si>
  <si>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</si>
  <si>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</si>
  <si>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</si>
  <si>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</si>
  <si>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</si>
  <si>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</si>
  <si>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</si>
  <si>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</si>
  <si>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</si>
  <si>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</si>
  <si>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</si>
  <si>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</si>
  <si>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</si>
  <si>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</si>
  <si>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</si>
  <si>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</si>
  <si>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</si>
  <si>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</si>
  <si>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</si>
  <si>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</si>
  <si>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</si>
  <si>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</si>
  <si>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</si>
  <si>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</si>
  <si>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</si>
  <si>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</si>
  <si>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</si>
  <si>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</si>
  <si>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</si>
  <si>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</si>
  <si>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</si>
  <si>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</si>
  <si>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</si>
  <si>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</si>
  <si>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</si>
  <si>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</si>
  <si>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</si>
  <si>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</si>
  <si>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</si>
  <si>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</si>
  <si>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</si>
  <si>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</si>
  <si>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</si>
  <si>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</si>
  <si>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</si>
  <si>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</si>
  <si>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</si>
  <si>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</si>
  <si>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</si>
  <si>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</si>
  <si>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</si>
  <si>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</si>
  <si>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</si>
  <si>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</si>
  <si>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</si>
  <si>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</si>
  <si>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</si>
  <si>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</si>
  <si>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</si>
  <si>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</si>
  <si>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</si>
  <si>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</si>
  <si>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</si>
  <si>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</si>
  <si>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</si>
  <si>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</si>
  <si>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</si>
  <si>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</si>
  <si>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</si>
  <si>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</si>
  <si>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</si>
  <si>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</si>
  <si>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</si>
  <si>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</si>
  <si>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</si>
  <si>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</si>
  <si>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</si>
  <si>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</si>
  <si>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</si>
  <si>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</si>
  <si>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</si>
  <si>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</si>
  <si>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</si>
  <si>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</si>
  <si>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</si>
  <si>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</si>
  <si>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</si>
  <si>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</si>
  <si>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</si>
  <si>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</si>
  <si>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</si>
  <si>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</si>
  <si>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</si>
  <si>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</si>
  <si>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</si>
  <si>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</si>
  <si>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</si>
  <si>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</si>
  <si>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</si>
  <si>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</si>
  <si>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</si>
  <si>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</si>
  <si>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</si>
  <si>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</si>
  <si>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</si>
  <si>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</si>
  <si>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</si>
  <si>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</si>
  <si>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</si>
  <si>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</si>
  <si>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</si>
  <si>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</si>
  <si>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</si>
  <si>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</si>
  <si>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</si>
  <si>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</si>
  <si>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</si>
  <si>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</si>
  <si>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</si>
  <si>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</si>
  <si>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</si>
  <si>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</si>
  <si>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</si>
  <si>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</si>
  <si>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</si>
  <si>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</si>
  <si>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</si>
  <si>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</si>
  <si>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</si>
  <si>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</si>
  <si>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</si>
  <si>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</si>
  <si>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</si>
  <si>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</si>
  <si>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</si>
  <si>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</si>
  <si>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</si>
  <si>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</si>
  <si>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</si>
  <si>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</si>
  <si>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</si>
  <si>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</si>
  <si>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</si>
  <si>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</si>
  <si>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</si>
  <si>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</si>
  <si>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</si>
  <si>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</si>
  <si>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</si>
  <si>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</si>
  <si>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</si>
  <si>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</si>
  <si>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</si>
  <si>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</si>
  <si>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</si>
  <si>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</si>
  <si>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</si>
  <si>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</si>
  <si>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</si>
  <si>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</si>
  <si>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</si>
  <si>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</si>
  <si>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</si>
  <si>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</si>
  <si>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</si>
  <si>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</si>
  <si>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</si>
  <si>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</si>
  <si>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</si>
  <si>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</si>
  <si>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</si>
  <si>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</si>
  <si>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</si>
  <si>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</si>
  <si>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</si>
  <si>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</si>
  <si>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</si>
  <si>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</si>
  <si>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</si>
  <si>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</si>
  <si>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</si>
  <si>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</si>
  <si>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</si>
  <si>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</si>
  <si>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</si>
  <si>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</si>
  <si>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</si>
  <si>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</si>
  <si>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</si>
  <si>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</si>
  <si>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</si>
  <si>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</si>
  <si>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</si>
  <si>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</si>
  <si>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</si>
  <si>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</si>
  <si>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</si>
  <si>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</si>
  <si>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</si>
  <si>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</si>
  <si>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</si>
  <si>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</si>
  <si>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</si>
  <si>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</si>
  <si>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</si>
  <si>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</si>
  <si>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</si>
  <si>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</si>
  <si>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</si>
  <si>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</si>
  <si>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</si>
  <si>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</si>
  <si>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</si>
  <si>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</si>
  <si>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</si>
  <si>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</si>
  <si>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</si>
  <si>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</si>
  <si>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</si>
  <si>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</si>
  <si>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</si>
  <si>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</si>
  <si>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</si>
  <si>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</si>
  <si>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</si>
  <si>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</si>
  <si>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</si>
  <si>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</si>
  <si>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</si>
  <si>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</si>
  <si>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</si>
  <si>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</si>
  <si>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</si>
  <si>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</si>
  <si>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</si>
  <si>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</si>
  <si>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</si>
  <si>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</si>
  <si>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</si>
  <si>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</si>
  <si>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</si>
  <si>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</si>
  <si>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</si>
  <si>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</si>
  <si>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</si>
  <si>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</si>
  <si>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</si>
  <si>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</si>
  <si>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</si>
  <si>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</si>
  <si>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</si>
  <si>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</si>
  <si>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</si>
  <si>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</si>
  <si>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</si>
  <si>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</si>
  <si>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</si>
  <si>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</si>
  <si>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</si>
  <si>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</si>
  <si>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</si>
  <si>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</si>
  <si>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</si>
  <si>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</si>
  <si>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</si>
  <si>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</si>
  <si>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</si>
  <si>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</si>
  <si>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</si>
  <si>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</si>
  <si>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</si>
  <si>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</si>
  <si>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</si>
  <si>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</si>
  <si>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</si>
  <si>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</si>
  <si>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</si>
  <si>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</si>
  <si>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</si>
  <si>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</si>
  <si>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</si>
  <si>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</si>
  <si>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</si>
  <si>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</si>
  <si>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</si>
  <si>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</si>
  <si>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</si>
  <si>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</si>
  <si>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</si>
  <si>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</si>
  <si>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</si>
  <si>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</si>
  <si>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</si>
  <si>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</si>
  <si>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</si>
  <si>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</si>
  <si>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</si>
  <si>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</si>
  <si>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</si>
  <si>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</si>
  <si>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</si>
  <si>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</si>
  <si>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</si>
  <si>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</si>
  <si>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</si>
  <si>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</si>
  <si>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</si>
  <si>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</si>
  <si>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</si>
  <si>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</si>
  <si>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</si>
  <si>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</si>
  <si>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</si>
  <si>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</si>
  <si>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</si>
  <si>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</si>
  <si>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</si>
  <si>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</si>
  <si>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</si>
  <si>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</si>
  <si>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</si>
  <si>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</si>
  <si>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</si>
  <si>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</si>
  <si>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</si>
  <si>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</si>
  <si>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</si>
  <si>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</si>
  <si>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</si>
  <si>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</si>
  <si>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</si>
  <si>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</si>
  <si>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</si>
  <si>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</si>
  <si>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</si>
  <si>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</si>
  <si>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</si>
  <si>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</si>
  <si>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</si>
  <si>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</si>
  <si>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</si>
  <si>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</si>
  <si>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</si>
  <si>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</si>
  <si>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</si>
  <si>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</si>
  <si>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</si>
  <si>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</si>
  <si>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</si>
  <si>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</si>
  <si>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</si>
  <si>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</si>
  <si>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</si>
  <si>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</si>
  <si>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</si>
  <si>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</si>
  <si>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</si>
  <si>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</si>
  <si>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</si>
  <si>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</si>
  <si>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</si>
  <si>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</si>
  <si>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</si>
  <si>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</si>
  <si>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</si>
  <si>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</si>
  <si>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</si>
  <si>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</si>
  <si>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</si>
  <si>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</si>
  <si>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</si>
  <si>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</si>
  <si>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</si>
  <si>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</si>
  <si>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</si>
  <si>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</si>
  <si>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</si>
  <si>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</si>
  <si>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</si>
  <si>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</si>
  <si>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</si>
  <si>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</si>
  <si>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</si>
  <si>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</si>
  <si>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</si>
  <si>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</si>
  <si>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</si>
  <si>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</si>
  <si>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</si>
  <si>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</si>
  <si>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</si>
  <si>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</si>
  <si>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</si>
  <si>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</si>
  <si>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</si>
  <si>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</si>
  <si>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</si>
  <si>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</si>
  <si>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</si>
  <si>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</si>
  <si>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</si>
  <si>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</si>
  <si>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</si>
  <si>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</si>
  <si>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</si>
  <si>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</si>
  <si>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</si>
  <si>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</si>
  <si>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</si>
  <si>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</si>
  <si>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</si>
  <si>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</si>
  <si>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</si>
  <si>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</si>
  <si>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</si>
  <si>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</si>
  <si>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</si>
  <si>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</si>
  <si>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</si>
  <si>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</si>
  <si>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</si>
  <si>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</si>
  <si>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</si>
  <si>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</si>
  <si>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</si>
  <si>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</si>
  <si>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</si>
  <si>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</si>
  <si>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</si>
  <si>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</si>
  <si>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</si>
  <si>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</si>
  <si>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</si>
  <si>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</si>
  <si>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</si>
  <si>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</si>
  <si>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</si>
  <si>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</si>
  <si>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</si>
  <si>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</si>
  <si>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</si>
  <si>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</si>
  <si>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</si>
  <si>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</si>
  <si>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</si>
  <si>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</si>
  <si>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</si>
  <si>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</si>
  <si>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</si>
  <si>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</si>
  <si>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</si>
  <si>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</si>
  <si>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</si>
  <si>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</si>
  <si>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</si>
  <si>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</si>
  <si>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</si>
  <si>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</si>
  <si>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</si>
  <si>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</si>
  <si>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</si>
  <si>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</si>
  <si>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</si>
  <si>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</si>
  <si>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</si>
  <si>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</si>
  <si>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</si>
  <si>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</si>
  <si>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</si>
  <si>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</si>
  <si>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</si>
  <si>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</si>
  <si>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</si>
  <si>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</si>
  <si>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</si>
  <si>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</si>
  <si>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</si>
  <si>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</si>
  <si>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</si>
  <si>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</si>
  <si>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</si>
  <si>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</si>
  <si>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</si>
  <si>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</si>
  <si>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</si>
  <si>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</si>
  <si>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</si>
  <si>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</si>
  <si>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</si>
  <si>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</si>
  <si>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</si>
  <si>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</si>
  <si>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</si>
  <si>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</si>
  <si>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</si>
  <si>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</si>
  <si>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</si>
  <si>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</si>
  <si>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</si>
  <si>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</si>
  <si>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</si>
  <si>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</si>
  <si>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</si>
  <si>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</si>
  <si>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</si>
  <si>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</si>
  <si>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</si>
  <si>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</si>
  <si>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</si>
  <si>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</si>
  <si>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</si>
  <si>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</si>
  <si>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</si>
  <si>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</si>
  <si>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</si>
  <si>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</si>
  <si>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</si>
  <si>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</si>
  <si>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</si>
  <si>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</si>
  <si>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</si>
  <si>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</si>
  <si>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</si>
  <si>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</si>
  <si>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</si>
  <si>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</si>
  <si>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</si>
  <si>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</si>
  <si>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</si>
  <si>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</si>
  <si>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</si>
  <si>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</si>
  <si>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</si>
  <si>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</si>
  <si>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</si>
  <si>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</si>
  <si>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</si>
  <si>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</si>
  <si>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</si>
  <si>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</si>
  <si>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</si>
  <si>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</si>
  <si>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</si>
  <si>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</si>
  <si>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</si>
  <si>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</si>
  <si>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</si>
  <si>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</si>
  <si>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</si>
  <si>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</si>
  <si>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</si>
  <si>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</si>
  <si>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</si>
  <si>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</si>
  <si>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</si>
  <si>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</si>
  <si>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</si>
  <si>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</si>
  <si>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</si>
  <si>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</si>
  <si>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</si>
  <si>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</si>
  <si>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</si>
  <si>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</si>
  <si>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</si>
  <si>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</si>
  <si>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</si>
  <si>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</si>
  <si>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</si>
  <si>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</si>
  <si>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</si>
  <si>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</si>
  <si>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</si>
  <si>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</si>
  <si>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</si>
  <si>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</si>
  <si>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</si>
  <si>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</si>
  <si>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</si>
  <si>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</si>
  <si>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</si>
  <si>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</si>
  <si>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</si>
  <si>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</si>
  <si>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</si>
  <si>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</si>
  <si>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</si>
  <si>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</si>
  <si>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</si>
  <si>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</si>
  <si>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</si>
  <si>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</si>
  <si>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</si>
  <si>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</si>
  <si>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</si>
  <si>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</si>
  <si>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</si>
  <si>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</si>
  <si>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</si>
  <si>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</si>
  <si>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</si>
  <si>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</si>
  <si>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</si>
  <si>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</si>
  <si>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</si>
  <si>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</si>
  <si>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</si>
  <si>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</si>
  <si>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</si>
  <si>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</si>
  <si>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</si>
  <si>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</si>
  <si>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</si>
  <si>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</si>
  <si>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</si>
  <si>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</si>
  <si>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</si>
  <si>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</si>
  <si>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</si>
  <si>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</si>
  <si>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</si>
  <si>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</si>
  <si>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</si>
  <si>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</si>
  <si>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</si>
  <si>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</si>
  <si>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</si>
  <si>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</si>
  <si>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</si>
  <si>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</si>
  <si>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</si>
  <si>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</si>
  <si>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</si>
  <si>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</si>
  <si>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</si>
  <si>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</si>
  <si>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</si>
  <si>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</si>
  <si>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</si>
  <si>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</si>
  <si>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</si>
  <si>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</si>
  <si>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</si>
  <si>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</si>
  <si>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</si>
  <si>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</si>
  <si>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</si>
  <si>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</si>
  <si>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</si>
  <si>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</si>
  <si>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</si>
  <si>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</si>
  <si>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</si>
  <si>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</si>
  <si>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</si>
  <si>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</si>
  <si>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</si>
  <si>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</si>
  <si>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</si>
  <si>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</si>
  <si>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</si>
  <si>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</si>
  <si>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</si>
  <si>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</si>
  <si>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</si>
  <si>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</si>
  <si>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</si>
  <si>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</si>
  <si>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</si>
  <si>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</si>
  <si>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</si>
  <si>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</si>
  <si>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</si>
  <si>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</si>
  <si>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</si>
  <si>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</si>
  <si>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</si>
  <si>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</si>
  <si>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</si>
  <si>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</si>
  <si>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</si>
  <si>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</si>
  <si>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</si>
  <si>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</si>
  <si>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</si>
  <si>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</si>
  <si>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</si>
  <si>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</si>
  <si>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</si>
  <si>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</si>
  <si>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</si>
  <si>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</si>
  <si>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</si>
  <si>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</si>
  <si>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</si>
  <si>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</si>
  <si>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</si>
  <si>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</si>
  <si>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</si>
  <si>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</si>
  <si>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</si>
  <si>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</si>
  <si>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</si>
  <si>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</si>
  <si>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</si>
  <si>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</si>
  <si>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</si>
  <si>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</si>
  <si>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</si>
  <si>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</si>
  <si>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</si>
  <si>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</si>
  <si>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</si>
  <si>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</si>
  <si>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</si>
  <si>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</si>
  <si>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</si>
  <si>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</si>
  <si>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</si>
  <si>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</si>
  <si>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</si>
  <si>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</si>
  <si>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</si>
  <si>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</si>
  <si>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</si>
  <si>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</si>
  <si>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</si>
  <si>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</si>
  <si>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</si>
  <si>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</si>
  <si>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</si>
  <si>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</si>
  <si>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</si>
  <si>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</si>
  <si>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</si>
  <si>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</si>
  <si>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</si>
  <si>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</si>
  <si>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</si>
  <si>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</si>
  <si>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</si>
  <si>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</si>
  <si>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</si>
  <si>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</si>
  <si>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</si>
  <si>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</si>
  <si>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</si>
  <si>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</si>
  <si>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</si>
  <si>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</si>
  <si>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</si>
  <si>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</si>
  <si>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</si>
  <si>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</si>
  <si>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</si>
  <si>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</si>
  <si>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</si>
  <si>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</si>
  <si>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</si>
  <si>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</si>
  <si>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</si>
  <si>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</si>
  <si>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</si>
  <si>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</si>
  <si>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</si>
  <si>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</si>
  <si>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</si>
  <si>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</si>
  <si>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</si>
  <si>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</si>
  <si>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</si>
  <si>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</si>
  <si>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</si>
  <si>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</si>
  <si>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</si>
  <si>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</si>
  <si>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</si>
  <si>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</si>
  <si>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</si>
  <si>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</si>
  <si>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</si>
  <si>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</si>
  <si>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</si>
  <si>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</si>
  <si>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</si>
  <si>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</si>
  <si>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</si>
  <si>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</si>
  <si>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</si>
  <si>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</si>
  <si>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</si>
  <si>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</si>
  <si>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</si>
  <si>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</si>
  <si>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</si>
  <si>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</si>
  <si>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</si>
  <si>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</si>
  <si>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</si>
  <si>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</si>
  <si>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</si>
  <si>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</si>
  <si>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</si>
  <si>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</si>
  <si>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</si>
  <si>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</si>
  <si>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</si>
  <si>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</si>
  <si>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</si>
  <si>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</si>
  <si>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</si>
  <si>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</si>
  <si>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</si>
  <si>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</si>
  <si>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</si>
  <si>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</si>
  <si>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</si>
  <si>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</si>
  <si>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</si>
  <si>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</si>
  <si>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</si>
  <si>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</si>
  <si>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</si>
  <si>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</si>
  <si>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</si>
  <si>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</si>
  <si>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</si>
  <si>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</si>
  <si>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</si>
  <si>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</si>
  <si>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</si>
  <si>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</si>
  <si>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</si>
  <si>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</si>
  <si>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</si>
  <si>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</si>
  <si>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</si>
  <si>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</si>
  <si>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</si>
  <si>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</si>
  <si>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</si>
  <si>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</si>
  <si>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</si>
  <si>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</si>
  <si>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</si>
  <si>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</si>
  <si>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</si>
  <si>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</si>
  <si>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</si>
  <si>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</si>
  <si>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</si>
  <si>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</si>
  <si>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</si>
  <si>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</si>
  <si>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</si>
  <si>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</si>
  <si>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</si>
  <si>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</si>
  <si>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</si>
  <si>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</si>
  <si>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</si>
  <si>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</si>
  <si>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</si>
  <si>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</si>
  <si>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</si>
  <si>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</si>
  <si>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</si>
  <si>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</si>
  <si>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</si>
  <si>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</si>
  <si>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</si>
  <si>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</si>
  <si>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</si>
  <si>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</si>
  <si>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</si>
  <si>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</si>
  <si>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</si>
  <si>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</si>
  <si>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</si>
  <si>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</si>
  <si>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</si>
  <si>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</si>
  <si>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</si>
  <si>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</si>
  <si>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</si>
  <si>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</si>
  <si>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</si>
  <si>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</si>
  <si>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</si>
  <si>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</si>
  <si>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</si>
  <si>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</si>
  <si>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</si>
  <si>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</si>
  <si>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</si>
  <si>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</si>
  <si>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</si>
  <si>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</si>
  <si>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</si>
  <si>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</si>
  <si>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</si>
  <si>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</si>
  <si>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</si>
  <si>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</si>
  <si>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</si>
  <si>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</si>
  <si>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</si>
  <si>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</si>
  <si>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</si>
  <si>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</si>
  <si>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</si>
  <si>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</si>
  <si>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</si>
  <si>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</si>
  <si>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</si>
  <si>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</si>
  <si>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</si>
  <si>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</si>
  <si>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</si>
  <si>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</si>
  <si>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</si>
  <si>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</si>
  <si>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</si>
  <si>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</si>
  <si>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</si>
  <si>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</si>
  <si>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</si>
  <si>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</si>
  <si>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</si>
  <si>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</si>
  <si>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</si>
  <si>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</si>
  <si>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</si>
  <si>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</si>
  <si>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</si>
  <si>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</si>
  <si>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</si>
  <si>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</si>
  <si>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</si>
  <si>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</si>
  <si>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</si>
  <si>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</si>
  <si>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</si>
  <si>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</si>
  <si>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</si>
  <si>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</si>
  <si>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</si>
  <si>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</si>
  <si>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</si>
  <si>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</si>
  <si>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</si>
  <si>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</si>
  <si>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</si>
  <si>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</si>
  <si>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</si>
  <si>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</si>
  <si>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</si>
  <si>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</si>
  <si>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</si>
  <si>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</si>
  <si>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</si>
  <si>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</si>
  <si>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</si>
  <si>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</si>
  <si>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</si>
  <si>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</si>
  <si>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</si>
  <si>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</si>
  <si>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</si>
  <si>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</si>
  <si>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</si>
  <si>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</si>
  <si>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</si>
  <si>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</si>
  <si>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</si>
  <si>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</si>
  <si>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</si>
  <si>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</si>
  <si>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</si>
  <si>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</si>
  <si>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</si>
  <si>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</si>
  <si>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</si>
  <si>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</si>
  <si>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</si>
  <si>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</si>
  <si>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</si>
  <si>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</si>
  <si>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</si>
  <si>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</si>
  <si>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</si>
  <si>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</si>
  <si>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</si>
  <si>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</si>
  <si>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</si>
  <si>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</si>
  <si>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</si>
  <si>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</si>
  <si>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</si>
  <si>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</si>
  <si>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</si>
  <si>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</si>
  <si>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</si>
  <si>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</si>
  <si>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</si>
  <si>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</si>
  <si>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</si>
  <si>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</si>
  <si>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</si>
  <si>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</si>
  <si>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</si>
  <si>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</si>
  <si>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</si>
  <si>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</si>
  <si>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</si>
  <si>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</si>
  <si>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</si>
  <si>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</si>
  <si>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</si>
  <si>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</si>
  <si>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</si>
  <si>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</si>
  <si>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</si>
  <si>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</si>
  <si>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</si>
  <si>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</si>
  <si>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</si>
  <si>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</si>
  <si>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</si>
  <si>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</si>
  <si>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</si>
  <si>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</si>
  <si>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</si>
  <si>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</si>
  <si>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</si>
  <si>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</si>
  <si>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</si>
  <si>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</si>
  <si>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</si>
  <si>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</si>
  <si>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</si>
  <si>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</si>
  <si>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</si>
  <si>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</si>
  <si>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</si>
  <si>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</si>
  <si>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</si>
  <si>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</si>
  <si>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</si>
  <si>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</si>
  <si>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</si>
  <si>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</si>
  <si>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</si>
  <si>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</si>
  <si>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</si>
  <si>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</si>
  <si>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</si>
  <si>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</si>
  <si>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</si>
  <si>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</si>
  <si>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</si>
  <si>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</si>
  <si>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</si>
  <si>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</si>
  <si>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</si>
  <si>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</si>
  <si>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</si>
  <si>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</si>
  <si>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</si>
  <si>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</si>
  <si>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</si>
  <si>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</si>
  <si>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</si>
  <si>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</si>
  <si>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</si>
  <si>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</si>
  <si>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</si>
  <si>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</si>
  <si>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</si>
  <si>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</si>
  <si>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</si>
  <si>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</si>
  <si>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</si>
  <si>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</si>
  <si>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</si>
  <si>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</si>
  <si>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</si>
  <si>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</si>
  <si>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</si>
  <si>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</si>
  <si>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</si>
  <si>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</si>
  <si>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</si>
  <si>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</si>
  <si>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</si>
  <si>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</si>
  <si>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</si>
  <si>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</si>
  <si>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</si>
  <si>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</si>
  <si>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</si>
  <si>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</si>
  <si>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</si>
  <si>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</si>
  <si>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</si>
  <si>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</si>
  <si>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</si>
  <si>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</si>
  <si>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</si>
  <si>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</si>
  <si>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</si>
  <si>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</si>
  <si>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</si>
  <si>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</si>
  <si>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</si>
  <si>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</si>
  <si>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</si>
  <si>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</si>
  <si>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</si>
  <si>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</si>
  <si>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</si>
  <si>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</si>
  <si>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</si>
  <si>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</si>
  <si>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</si>
  <si>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</si>
  <si>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</si>
  <si>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</si>
  <si>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</si>
  <si>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</si>
  <si>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</si>
  <si>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</si>
  <si>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</si>
  <si>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</si>
  <si>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</si>
  <si>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</si>
  <si>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</si>
  <si>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</si>
  <si>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</si>
  <si>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</si>
  <si>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</si>
  <si>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</si>
  <si>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</si>
  <si>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</si>
  <si>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</si>
  <si>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</si>
  <si>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</si>
  <si>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</si>
  <si>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</si>
  <si>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</si>
  <si>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</si>
  <si>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</si>
  <si>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</si>
  <si>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</si>
  <si>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</si>
  <si>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</si>
  <si>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</si>
  <si>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</si>
  <si>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</si>
  <si>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</si>
  <si>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</si>
  <si>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</si>
  <si>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</si>
  <si>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</si>
  <si>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</si>
  <si>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</si>
  <si>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</si>
  <si>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</si>
  <si>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</si>
  <si>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</si>
  <si>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</si>
  <si>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</si>
  <si>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</si>
  <si>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</si>
  <si>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</si>
  <si>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</si>
  <si>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</si>
  <si>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</si>
  <si>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</si>
  <si>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</si>
  <si>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</si>
  <si>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</si>
  <si>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</si>
  <si>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</si>
  <si>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</si>
  <si>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</si>
  <si>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</si>
  <si>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</si>
  <si>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</si>
  <si>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</si>
  <si>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</si>
  <si>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</si>
  <si>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</si>
  <si>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</si>
  <si>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</si>
  <si>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</si>
  <si>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</si>
  <si>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</si>
  <si>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</si>
  <si>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</si>
  <si>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</si>
  <si>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</si>
  <si>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</si>
  <si>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</si>
  <si>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</si>
  <si>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</si>
  <si>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</si>
  <si>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</si>
  <si>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</si>
  <si>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</si>
  <si>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</si>
  <si>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</si>
  <si>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</si>
  <si>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</si>
  <si>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</si>
  <si>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</si>
  <si>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</si>
  <si>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</si>
  <si>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</si>
  <si>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</si>
  <si>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</si>
  <si>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</si>
  <si>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</si>
  <si>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</si>
  <si>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</si>
  <si>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</si>
  <si>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</si>
  <si>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</si>
  <si>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</si>
  <si>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</si>
  <si>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</si>
  <si>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</si>
  <si>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</si>
  <si>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</si>
  <si>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</si>
  <si>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</si>
  <si>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</si>
  <si>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</si>
  <si>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</si>
  <si>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</si>
  <si>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</si>
  <si>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</si>
  <si>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</si>
  <si>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</si>
  <si>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</si>
  <si>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</si>
  <si>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</si>
  <si>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</si>
  <si>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</si>
  <si>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</si>
  <si>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</si>
  <si>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</si>
  <si>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</si>
  <si>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</si>
  <si>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</si>
  <si>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</si>
  <si>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</si>
  <si>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</si>
  <si>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</si>
  <si>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</si>
  <si>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</si>
  <si>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</si>
  <si>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</si>
  <si>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</si>
  <si>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</si>
  <si>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</si>
  <si>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</si>
  <si>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</si>
  <si>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</si>
  <si>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</si>
  <si>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</si>
  <si>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</si>
  <si>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</si>
  <si>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</si>
  <si>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</si>
  <si>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</si>
  <si>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</si>
  <si>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</si>
  <si>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</si>
  <si>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</si>
  <si>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</si>
  <si>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</si>
  <si>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</si>
  <si>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</si>
  <si>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</si>
  <si>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</si>
  <si>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</si>
  <si>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</si>
  <si>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</si>
  <si>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</si>
  <si>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</si>
  <si>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</si>
  <si>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</si>
  <si>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</si>
  <si>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</si>
  <si>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</si>
  <si>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</si>
  <si>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</si>
  <si>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</si>
  <si>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</si>
  <si>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</si>
  <si>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</si>
  <si>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</si>
  <si>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</si>
  <si>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</si>
  <si>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</si>
  <si>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</si>
  <si>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</si>
  <si>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</si>
  <si>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</si>
  <si>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</si>
  <si>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</si>
  <si>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</si>
  <si>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</si>
  <si>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</si>
  <si>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</si>
  <si>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</si>
  <si>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</si>
  <si>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</si>
  <si>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</si>
  <si>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</si>
  <si>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</si>
  <si>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</si>
  <si>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</si>
  <si>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</si>
  <si>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</si>
  <si>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</si>
  <si>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</si>
  <si>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</si>
  <si>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</si>
  <si>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</si>
  <si>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</si>
  <si>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</si>
  <si>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</si>
  <si>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</si>
  <si>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</si>
  <si>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</si>
  <si>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</si>
  <si>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</si>
  <si>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</si>
  <si>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</si>
  <si>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</si>
  <si>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</si>
  <si>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</si>
  <si>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</si>
  <si>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</si>
  <si>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</si>
  <si>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</si>
  <si>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</si>
  <si>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</si>
  <si>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</si>
  <si>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</si>
  <si>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</si>
  <si>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</si>
  <si>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</si>
  <si>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</si>
  <si>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</si>
  <si>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</si>
  <si>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</si>
  <si>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</si>
  <si>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</si>
  <si>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</si>
  <si>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</si>
  <si>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</si>
  <si>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</si>
  <si>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</si>
  <si>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</si>
  <si>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</si>
  <si>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</si>
  <si>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</si>
  <si>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</si>
  <si>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</si>
  <si>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</si>
  <si>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</si>
  <si>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</si>
  <si>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</si>
  <si>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</si>
  <si>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</si>
  <si>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</si>
  <si>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</si>
  <si>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</si>
  <si>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</si>
  <si>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</si>
  <si>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</si>
  <si>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</si>
  <si>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</si>
  <si>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</si>
  <si>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</si>
  <si>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</si>
  <si>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</si>
  <si>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</si>
  <si>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</si>
  <si>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</si>
  <si>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</si>
  <si>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</si>
  <si>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</si>
  <si>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</si>
  <si>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</si>
  <si>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</si>
  <si>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</si>
  <si>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</si>
  <si>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</si>
  <si>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</si>
  <si>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</si>
  <si>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</si>
  <si>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</si>
  <si>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</si>
  <si>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</si>
  <si>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</si>
  <si>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</si>
  <si>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</si>
  <si>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</si>
  <si>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</si>
  <si>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</si>
  <si>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</si>
  <si>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</si>
  <si>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</si>
  <si>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</si>
  <si>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</si>
  <si>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</si>
  <si>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</si>
  <si>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</si>
  <si>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</si>
  <si>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</si>
  <si>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</si>
  <si>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</si>
  <si>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</si>
  <si>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</si>
  <si>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</si>
  <si>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</si>
  <si>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</si>
  <si>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</si>
  <si>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</si>
  <si>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</si>
  <si>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</si>
  <si>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</si>
  <si>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</si>
  <si>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</si>
  <si>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</si>
  <si>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</si>
  <si>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</si>
  <si>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</si>
  <si>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</si>
  <si>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</si>
  <si>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</si>
  <si>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</si>
  <si>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</si>
  <si>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</si>
  <si>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</si>
  <si>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</si>
  <si>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</si>
  <si>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</si>
  <si>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</si>
  <si>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</si>
  <si>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</si>
  <si>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</si>
  <si>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</si>
  <si>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</si>
  <si>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</si>
  <si>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</si>
  <si>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</si>
  <si>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</si>
  <si>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</si>
  <si>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</si>
  <si>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</si>
  <si>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</si>
  <si>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</si>
  <si>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</si>
  <si>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</si>
  <si>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</si>
  <si>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</si>
  <si>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</si>
  <si>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</si>
  <si>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</si>
  <si>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</si>
  <si>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</si>
  <si>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</si>
  <si>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</si>
  <si>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</si>
  <si>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</si>
  <si>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</si>
  <si>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</si>
  <si>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</si>
  <si>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</si>
  <si>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</si>
  <si>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</si>
  <si>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</si>
  <si>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</si>
  <si>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</si>
  <si>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</si>
  <si>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</si>
  <si>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</si>
  <si>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</si>
  <si>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</si>
  <si>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</si>
  <si>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</si>
  <si>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</si>
  <si>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</si>
  <si>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</si>
  <si>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</si>
  <si>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</si>
  <si>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</si>
  <si>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</si>
  <si>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</si>
  <si>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</si>
  <si>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</si>
  <si>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</si>
  <si>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</si>
  <si>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</si>
  <si>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</si>
  <si>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</si>
  <si>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</si>
  <si>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</si>
  <si>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</si>
  <si>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</si>
  <si>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</si>
  <si>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</si>
  <si>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</si>
  <si>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</si>
  <si>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</si>
  <si>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</si>
  <si>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</si>
  <si>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</si>
  <si>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</si>
  <si>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</si>
  <si>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</si>
  <si>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</si>
  <si>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</si>
  <si>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</si>
  <si>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</si>
  <si>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</si>
  <si>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</si>
  <si>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</si>
  <si>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</si>
  <si>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</si>
  <si>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</si>
  <si>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</si>
  <si>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</si>
  <si>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</si>
  <si>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</si>
  <si>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</si>
  <si>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</si>
  <si>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</si>
  <si>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</si>
  <si>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</si>
  <si>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</si>
  <si>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</si>
  <si>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</si>
  <si>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</si>
  <si>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</si>
  <si>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</si>
  <si>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</si>
  <si>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</si>
  <si>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</si>
  <si>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</si>
  <si>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</si>
  <si>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</si>
  <si>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</si>
  <si>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</si>
  <si>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</si>
  <si>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</si>
  <si>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</si>
  <si>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</si>
  <si>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</si>
  <si>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</si>
  <si>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</si>
  <si>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</si>
  <si>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</si>
  <si>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</si>
  <si>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</si>
  <si>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</si>
  <si>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</si>
  <si>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</si>
  <si>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</si>
  <si>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</si>
  <si>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</si>
  <si>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</si>
  <si>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</si>
  <si>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</si>
  <si>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</si>
  <si>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</si>
  <si>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</si>
  <si>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</si>
  <si>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</si>
  <si>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</si>
  <si>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</si>
  <si>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</si>
  <si>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</si>
  <si>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</si>
  <si>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</si>
  <si>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</si>
  <si>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</si>
  <si>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</si>
  <si>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</si>
  <si>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</si>
  <si>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</si>
  <si>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</si>
  <si>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</si>
  <si>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</si>
  <si>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</si>
  <si>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</si>
  <si>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</si>
  <si>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</si>
  <si>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</si>
  <si>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</si>
  <si>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</si>
  <si>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</si>
  <si>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</si>
  <si>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</si>
  <si>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</si>
  <si>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</si>
  <si>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</si>
  <si>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</si>
  <si>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</si>
  <si>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</si>
  <si>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</si>
  <si>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</si>
  <si>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</si>
  <si>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</si>
  <si>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</si>
  <si>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</si>
  <si>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</si>
  <si>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</si>
  <si>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</si>
  <si>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</si>
  <si>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</si>
  <si>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</si>
  <si>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</si>
  <si>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</si>
  <si>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</si>
  <si>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</si>
  <si>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</si>
  <si>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</si>
  <si>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</si>
  <si>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</si>
  <si>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</si>
  <si>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</si>
  <si>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</si>
  <si>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</si>
  <si>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</si>
  <si>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</si>
  <si>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</si>
  <si>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</si>
  <si>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</si>
  <si>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</si>
  <si>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</si>
  <si>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</si>
  <si>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</si>
  <si>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</si>
  <si>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</si>
  <si>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</si>
  <si>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</si>
  <si>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</si>
  <si>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</si>
  <si>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</si>
  <si>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</si>
  <si>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</si>
  <si>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</si>
  <si>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</si>
  <si>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</si>
  <si>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</si>
  <si>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</si>
  <si>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</si>
  <si>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</si>
  <si>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</si>
  <si>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</si>
  <si>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</si>
  <si>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</si>
  <si>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</si>
  <si>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</si>
  <si>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</si>
  <si>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</si>
  <si>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</si>
  <si>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</si>
  <si>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</si>
  <si>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</si>
  <si>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</si>
  <si>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</si>
  <si>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</si>
  <si>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</si>
  <si>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</si>
  <si>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</si>
  <si>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</si>
  <si>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</si>
  <si>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</si>
  <si>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</si>
  <si>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</si>
  <si>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</si>
  <si>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</si>
  <si>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</si>
  <si>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</si>
  <si>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</si>
  <si>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</si>
  <si>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</si>
  <si>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</si>
  <si>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</si>
  <si>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</si>
  <si>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</si>
  <si>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</si>
  <si>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</si>
  <si>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</si>
  <si>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</si>
  <si>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</si>
  <si>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</si>
  <si>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</si>
  <si>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</si>
  <si>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</si>
  <si>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</si>
  <si>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</si>
  <si>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</si>
  <si>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</si>
  <si>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</si>
  <si>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</si>
  <si>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</si>
  <si>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</si>
  <si>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</si>
  <si>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</si>
  <si>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</si>
  <si>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</si>
  <si>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</si>
  <si>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</si>
  <si>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</si>
  <si>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</si>
  <si>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</si>
  <si>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</si>
  <si>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</si>
  <si>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</si>
  <si>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</si>
  <si>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</si>
  <si>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</si>
  <si>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</si>
  <si>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</si>
  <si>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</si>
  <si>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</si>
  <si>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</si>
  <si>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</si>
  <si>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</si>
  <si>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</si>
  <si>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</si>
  <si>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</si>
  <si>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</si>
  <si>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</si>
  <si>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</si>
  <si>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</si>
  <si>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</si>
  <si>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</si>
  <si>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</si>
  <si>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</si>
  <si>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</si>
  <si>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</si>
  <si>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</si>
  <si>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</si>
  <si>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</si>
  <si>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</si>
  <si>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</si>
  <si>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</si>
  <si>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</si>
  <si>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</si>
  <si>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</si>
  <si>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</si>
  <si>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</si>
  <si>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</si>
  <si>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</si>
  <si>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</si>
  <si>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</si>
  <si>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</si>
  <si>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</si>
  <si>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</si>
  <si>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</si>
  <si>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</si>
  <si>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</si>
  <si>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</si>
  <si>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</si>
  <si>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</si>
  <si>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</si>
  <si>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</si>
  <si>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</si>
  <si>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</si>
  <si>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</si>
  <si>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</si>
  <si>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</si>
  <si>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</si>
  <si>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</si>
  <si>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</si>
  <si>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</si>
  <si>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</si>
  <si>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</si>
  <si>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</si>
  <si>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</si>
  <si>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</si>
  <si>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</si>
  <si>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</si>
  <si>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</si>
  <si>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</si>
  <si>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</si>
  <si>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</si>
  <si>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</si>
  <si>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</si>
  <si>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</si>
  <si>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</si>
  <si>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</si>
  <si>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</si>
  <si>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</si>
  <si>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</si>
  <si>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</si>
  <si>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</si>
  <si>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</si>
  <si>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</si>
  <si>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</si>
  <si>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</si>
  <si>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</si>
  <si>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</si>
  <si>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</si>
  <si>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</si>
  <si>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</si>
  <si>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</si>
  <si>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</si>
  <si>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</si>
  <si>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</si>
  <si>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</si>
  <si>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</si>
  <si>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</si>
  <si>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</si>
  <si>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</si>
  <si>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</si>
  <si>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</si>
  <si>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</si>
  <si>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</si>
  <si>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</si>
  <si>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</si>
  <si>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</si>
  <si>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</si>
  <si>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</si>
  <si>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</si>
  <si>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</si>
  <si>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</si>
  <si>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</si>
  <si>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</si>
  <si>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</si>
  <si>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</si>
  <si>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</si>
  <si>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</si>
  <si>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</si>
  <si>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</si>
  <si>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</si>
  <si>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</si>
  <si>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</si>
  <si>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</si>
  <si>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</si>
  <si>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</si>
  <si>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</si>
  <si>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</si>
  <si>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</si>
  <si>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</si>
  <si>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</si>
  <si>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</si>
  <si>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</si>
  <si>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</si>
  <si>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</si>
  <si>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</si>
  <si>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</si>
  <si>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</si>
  <si>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</si>
  <si>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</si>
  <si>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</si>
  <si>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</si>
  <si>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</si>
  <si>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</si>
  <si>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</si>
  <si>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</si>
  <si>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</si>
  <si>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</si>
  <si>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</si>
  <si>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</si>
  <si>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</si>
  <si>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</si>
  <si>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</si>
  <si>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</si>
  <si>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</si>
  <si>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</si>
  <si>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</si>
  <si>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</si>
  <si>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</si>
  <si>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</si>
  <si>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</si>
  <si>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</si>
  <si>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</si>
  <si>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</si>
  <si>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</si>
  <si>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</si>
  <si>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</si>
  <si>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</si>
  <si>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</si>
  <si>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</si>
  <si>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</si>
  <si>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</si>
  <si>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</si>
  <si>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</si>
  <si>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</si>
  <si>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</si>
  <si>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</si>
  <si>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</si>
  <si>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</si>
  <si>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</si>
  <si>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</si>
  <si>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</si>
  <si>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</si>
  <si>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</si>
  <si>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</si>
  <si>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</si>
  <si>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</si>
  <si>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</si>
  <si>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</si>
  <si>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</si>
  <si>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</si>
  <si>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</si>
  <si>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</si>
  <si>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</si>
  <si>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</si>
  <si>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</si>
  <si>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</si>
  <si>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</si>
  <si>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</si>
  <si>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</si>
  <si>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</si>
  <si>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</si>
  <si>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</si>
  <si>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</si>
  <si>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</si>
  <si>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</si>
  <si>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</si>
  <si>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</si>
  <si>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</si>
  <si>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</si>
  <si>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</si>
  <si>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</si>
  <si>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</si>
  <si>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</si>
  <si>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</si>
  <si>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</si>
  <si>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</si>
  <si>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</si>
  <si>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</si>
  <si>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</si>
  <si>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</si>
  <si>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</si>
  <si>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</si>
  <si>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</si>
  <si>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</si>
  <si>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</si>
  <si>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</si>
  <si>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</si>
  <si>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</si>
  <si>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</si>
  <si>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</si>
  <si>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</si>
  <si>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</si>
  <si>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</si>
  <si>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</si>
  <si>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</si>
  <si>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</si>
  <si>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</si>
  <si>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</si>
  <si>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</si>
  <si>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</si>
  <si>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</si>
  <si>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</si>
  <si>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</si>
  <si>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</si>
  <si>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</si>
  <si>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</si>
  <si>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</si>
  <si>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</si>
  <si>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</si>
  <si>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</si>
  <si>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</si>
  <si>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</si>
  <si>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</si>
  <si>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</si>
  <si>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</si>
  <si>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</si>
  <si>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</si>
  <si>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</si>
  <si>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</si>
  <si>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</si>
  <si>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</si>
  <si>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</si>
  <si>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</si>
  <si>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</si>
  <si>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</si>
  <si>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</si>
  <si>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</si>
  <si>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</si>
  <si>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</si>
  <si>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</si>
  <si>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</si>
  <si>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</si>
  <si>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</si>
  <si>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</si>
  <si>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</si>
  <si>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</si>
  <si>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</si>
  <si>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</si>
  <si>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</si>
  <si>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</si>
  <si>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</si>
  <si>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</si>
  <si>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</si>
  <si>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</si>
  <si>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</si>
  <si>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</si>
  <si>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</si>
  <si>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</si>
  <si>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</si>
  <si>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</si>
  <si>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</si>
  <si>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</si>
  <si>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</si>
  <si>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</si>
  <si>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</si>
  <si>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</si>
  <si>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</si>
  <si>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</si>
  <si>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</si>
  <si>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</si>
  <si>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</si>
  <si>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</si>
  <si>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</si>
  <si>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</si>
  <si>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</si>
  <si>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</si>
  <si>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</si>
  <si>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</si>
  <si>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</si>
  <si>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</si>
  <si>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</si>
  <si>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</si>
  <si>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</si>
  <si>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</si>
  <si>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</si>
  <si>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</si>
  <si>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</si>
  <si>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</si>
  <si>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</si>
  <si>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</si>
  <si>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</si>
  <si>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</si>
  <si>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</si>
  <si>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</si>
  <si>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</si>
  <si>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</si>
  <si>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</si>
  <si>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</si>
  <si>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</si>
  <si>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</si>
  <si>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</si>
  <si>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</si>
  <si>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</si>
  <si>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</si>
  <si>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</si>
  <si>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</si>
  <si>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</si>
  <si>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</si>
  <si>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</si>
  <si>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</si>
  <si>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</si>
  <si>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</si>
  <si>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</si>
  <si>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</si>
  <si>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</si>
  <si>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</si>
  <si>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</si>
  <si>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</si>
  <si>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</si>
  <si>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</si>
  <si>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</si>
  <si>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</si>
  <si>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</si>
  <si>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</si>
  <si>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</si>
  <si>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</si>
  <si>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</si>
  <si>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</si>
  <si>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</si>
  <si>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</si>
  <si>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</si>
  <si>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</si>
  <si>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</si>
  <si>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</si>
  <si>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</si>
  <si>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</si>
  <si>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</si>
  <si>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</si>
  <si>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</si>
  <si>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</si>
  <si>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</si>
  <si>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</si>
  <si>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</si>
  <si>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</si>
  <si>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</si>
  <si>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</si>
  <si>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</si>
  <si>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</si>
  <si>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</si>
  <si>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</si>
  <si>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</si>
  <si>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</si>
  <si>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</si>
  <si>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</si>
  <si>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</si>
  <si>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</si>
  <si>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</si>
  <si>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</si>
  <si>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</si>
  <si>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</si>
  <si>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</si>
  <si>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</si>
  <si>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</si>
  <si>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</si>
  <si>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</si>
  <si>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</si>
  <si>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</si>
  <si>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</si>
  <si>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</si>
  <si>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</si>
  <si>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</si>
  <si>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</si>
  <si>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</si>
  <si>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</si>
  <si>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</si>
  <si>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</si>
  <si>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</si>
  <si>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</si>
  <si>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</si>
  <si>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</si>
  <si>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</si>
  <si>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</si>
  <si>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</si>
  <si>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</si>
  <si>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</si>
  <si>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</si>
  <si>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</si>
  <si>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</si>
  <si>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</si>
  <si>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</si>
  <si>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</si>
  <si>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</si>
  <si>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</si>
  <si>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</si>
  <si>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</si>
  <si>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</si>
  <si>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</si>
  <si>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</si>
  <si>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</si>
  <si>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</si>
  <si>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</si>
  <si>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</si>
  <si>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</si>
  <si>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</si>
  <si>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</si>
  <si>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</si>
  <si>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</si>
  <si>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</si>
  <si>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</si>
  <si>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</si>
  <si>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</si>
  <si>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</si>
  <si>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</si>
  <si>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</si>
  <si>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</si>
  <si>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</si>
  <si>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</si>
  <si>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</si>
  <si>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</si>
  <si>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</si>
  <si>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</si>
  <si>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</si>
  <si>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</si>
  <si>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</si>
  <si>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</si>
  <si>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</si>
  <si>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</si>
  <si>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</si>
  <si>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</si>
  <si>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</si>
  <si>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</si>
  <si>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</si>
  <si>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</si>
  <si>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</si>
  <si>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</si>
  <si>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</si>
  <si>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</si>
  <si>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</si>
  <si>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</si>
  <si>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</si>
  <si>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</si>
  <si>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</si>
  <si>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</si>
  <si>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</si>
  <si>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</si>
  <si>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</si>
  <si>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</si>
  <si>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</si>
  <si>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</si>
  <si>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</si>
  <si>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</si>
  <si>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</si>
  <si>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</si>
  <si>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</si>
  <si>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</si>
  <si>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</si>
  <si>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</si>
  <si>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</si>
  <si>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</si>
  <si>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</si>
  <si>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</si>
  <si>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</si>
  <si>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</si>
  <si>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</si>
  <si>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</si>
  <si>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</si>
  <si>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</si>
  <si>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</si>
  <si>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</si>
  <si>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</si>
  <si>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</si>
  <si>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</si>
  <si>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</si>
  <si>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</si>
  <si>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</si>
  <si>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</si>
  <si>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</si>
  <si>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</si>
  <si>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</si>
  <si>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</si>
  <si>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</si>
  <si>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</si>
  <si>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</si>
  <si>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</si>
  <si>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</si>
  <si>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</si>
  <si>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</si>
  <si>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</si>
  <si>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</si>
  <si>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</si>
  <si>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</si>
  <si>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</si>
  <si>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</si>
  <si>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</si>
  <si>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</si>
  <si>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</si>
  <si>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</si>
  <si>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</si>
  <si>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</si>
  <si>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</si>
  <si>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</si>
  <si>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</si>
  <si>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</si>
  <si>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</si>
  <si>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</si>
  <si>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</si>
  <si>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</si>
  <si>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</si>
  <si>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</si>
  <si>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</si>
  <si>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</si>
  <si>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</si>
  <si>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</si>
  <si>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</si>
  <si>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</si>
  <si>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</si>
  <si>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</si>
  <si>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</si>
  <si>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</si>
  <si>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</si>
  <si>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</si>
  <si>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</si>
  <si>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</si>
  <si>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</si>
  <si>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</si>
  <si>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</si>
  <si>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</si>
  <si>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</si>
  <si>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</si>
  <si>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</si>
  <si>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</si>
  <si>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</si>
  <si>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</si>
  <si>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</si>
  <si>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</si>
  <si>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</si>
  <si>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</si>
  <si>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</si>
  <si>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</si>
  <si>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</si>
  <si>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</si>
  <si>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</si>
  <si>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</si>
  <si>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</si>
  <si>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</si>
  <si>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</si>
  <si>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</si>
  <si>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</si>
  <si>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</si>
  <si>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</si>
  <si>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</si>
  <si>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</si>
  <si>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</si>
  <si>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</si>
  <si>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</si>
  <si>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</si>
  <si>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</si>
  <si>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</si>
  <si>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</si>
  <si>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</si>
  <si>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</si>
  <si>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</si>
  <si>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</si>
  <si>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</si>
  <si>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</si>
  <si>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</si>
  <si>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</si>
  <si>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</si>
  <si>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</si>
  <si>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</si>
  <si>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</si>
  <si>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</si>
  <si>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</si>
  <si>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</si>
  <si>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</si>
  <si>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</si>
  <si>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</si>
  <si>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</si>
  <si>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</si>
  <si>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</si>
  <si>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</si>
  <si>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</si>
  <si>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</si>
  <si>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</si>
  <si>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</si>
  <si>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</si>
  <si>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</si>
  <si>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</si>
  <si>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</si>
  <si>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</si>
  <si>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</si>
  <si>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</si>
  <si>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</si>
  <si>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</si>
  <si>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</si>
  <si>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</si>
  <si>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</si>
  <si>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</si>
  <si>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</si>
  <si>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</si>
  <si>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</si>
  <si>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</si>
  <si>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</si>
  <si>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</si>
  <si>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</si>
  <si>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</si>
  <si>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</si>
  <si>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</si>
  <si>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</si>
  <si>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</si>
  <si>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</si>
  <si>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</si>
  <si>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</si>
  <si>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</si>
  <si>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</si>
  <si>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</si>
  <si>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</si>
  <si>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</si>
  <si>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</si>
  <si>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</si>
  <si>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</si>
  <si>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</si>
  <si>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</si>
  <si>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</si>
  <si>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</si>
  <si>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</si>
  <si>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</si>
  <si>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</si>
  <si>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</si>
  <si>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</si>
  <si>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</si>
  <si>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</si>
  <si>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</si>
  <si>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</si>
  <si>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</si>
  <si>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</si>
  <si>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</si>
  <si>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</si>
  <si>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</si>
  <si>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</si>
  <si>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</si>
  <si>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</si>
  <si>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</si>
  <si>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</si>
  <si>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</si>
  <si>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</si>
  <si>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</si>
  <si>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</si>
  <si>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</si>
  <si>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</si>
  <si>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</si>
  <si>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</si>
  <si>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</si>
  <si>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</si>
  <si>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</si>
  <si>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</si>
  <si>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</si>
  <si>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</si>
  <si>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</si>
  <si>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</si>
  <si>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</si>
  <si>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</si>
  <si>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</si>
  <si>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</si>
  <si>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</si>
  <si>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</si>
  <si>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</si>
  <si>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</si>
  <si>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</si>
  <si>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</si>
  <si>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</si>
  <si>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</si>
  <si>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</si>
  <si>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</si>
  <si>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</si>
  <si>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</si>
  <si>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</si>
  <si>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</si>
  <si>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</si>
  <si>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</si>
  <si>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</si>
  <si>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</si>
  <si>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</si>
  <si>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</si>
  <si>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</si>
  <si>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</si>
  <si>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</si>
  <si>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</si>
  <si>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</si>
  <si>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</si>
  <si>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</si>
  <si>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</si>
  <si>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</si>
  <si>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</si>
  <si>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</si>
  <si>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</si>
  <si>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</si>
  <si>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</si>
  <si>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</si>
  <si>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</si>
  <si>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</si>
  <si>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</si>
  <si>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</si>
  <si>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</si>
  <si>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</si>
  <si>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</si>
  <si>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</si>
  <si>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</si>
  <si>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</si>
  <si>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</si>
  <si>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</si>
  <si>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</si>
  <si>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</si>
  <si>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</si>
  <si>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</si>
  <si>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</si>
  <si>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</si>
  <si>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</si>
  <si>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</si>
  <si>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</si>
  <si>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</si>
  <si>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</si>
  <si>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</si>
  <si>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</si>
  <si>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</si>
  <si>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</si>
  <si>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</si>
  <si>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</si>
  <si>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</si>
  <si>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</si>
  <si>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</si>
  <si>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</si>
  <si>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</si>
  <si>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</si>
  <si>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</si>
  <si>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</si>
  <si>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</si>
  <si>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</si>
  <si>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</si>
  <si>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</si>
  <si>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</si>
  <si>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</si>
  <si>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</si>
  <si>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</si>
  <si>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</si>
  <si>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</si>
  <si>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</si>
  <si>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</si>
  <si>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</si>
  <si>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</si>
  <si>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</si>
  <si>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</si>
  <si>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</si>
  <si>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</si>
  <si>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</si>
  <si>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</si>
  <si>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</si>
  <si>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</si>
  <si>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</si>
  <si>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</si>
  <si>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</si>
  <si>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</si>
  <si>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</si>
  <si>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</si>
  <si>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</si>
  <si>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</si>
  <si>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</si>
  <si>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</si>
  <si>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</si>
  <si>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</si>
  <si>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</si>
  <si>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</si>
  <si>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</si>
  <si>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</si>
  <si>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</si>
  <si>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</si>
  <si>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</si>
  <si>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</si>
  <si>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</si>
  <si>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</si>
  <si>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</si>
  <si>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</si>
  <si>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</si>
  <si>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</si>
  <si>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</si>
  <si>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</si>
  <si>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</si>
  <si>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</si>
  <si>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</si>
  <si>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</si>
  <si>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</si>
  <si>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</si>
  <si>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</si>
  <si>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</si>
  <si>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</si>
  <si>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</si>
  <si>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</si>
  <si>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</si>
  <si>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</si>
  <si>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</si>
  <si>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</si>
  <si>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</si>
  <si>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</si>
  <si>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</si>
  <si>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</si>
  <si>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</si>
  <si>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</si>
  <si>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</si>
  <si>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</si>
  <si>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</si>
  <si>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</si>
  <si>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</si>
  <si>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</si>
  <si>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</si>
  <si>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</si>
  <si>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</si>
  <si>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</si>
  <si>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</si>
  <si>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</si>
  <si>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</si>
  <si>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</si>
  <si>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</si>
  <si>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</si>
  <si>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</si>
  <si>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</si>
  <si>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</si>
  <si>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</si>
  <si>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</si>
  <si>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</si>
  <si>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</si>
  <si>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</si>
  <si>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</si>
  <si>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</si>
  <si>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</si>
  <si>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</si>
  <si>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</si>
  <si>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</si>
  <si>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</si>
  <si>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</si>
  <si>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</si>
  <si>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</si>
  <si>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</si>
  <si>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</si>
  <si>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</si>
  <si>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</si>
  <si>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</si>
  <si>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</si>
  <si>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</si>
  <si>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</si>
  <si>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</si>
  <si>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</si>
  <si>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</si>
  <si>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</si>
  <si>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</si>
  <si>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</si>
  <si>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</si>
  <si>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</si>
  <si>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</si>
  <si>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</si>
  <si>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</si>
  <si>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</si>
  <si>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</si>
  <si>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</si>
  <si>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</si>
  <si>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</si>
  <si>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</si>
  <si>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</si>
  <si>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</si>
  <si>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</si>
  <si>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</si>
  <si>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</si>
  <si>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</si>
  <si>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</si>
  <si>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</si>
  <si>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</si>
  <si>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</si>
  <si>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</si>
  <si>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</si>
  <si>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</si>
  <si>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</si>
  <si>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</si>
  <si>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</si>
  <si>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</si>
  <si>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</si>
  <si>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</si>
  <si>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</si>
  <si>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</si>
  <si>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</si>
  <si>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</si>
  <si>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</si>
  <si>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</si>
  <si>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</si>
  <si>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</si>
  <si>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</si>
  <si>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</si>
  <si>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</si>
  <si>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</si>
  <si>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</si>
  <si>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</si>
  <si>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</si>
  <si>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</si>
  <si>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</si>
  <si>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</si>
  <si>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</si>
  <si>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</si>
  <si>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</si>
  <si>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</si>
  <si>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</si>
  <si>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</si>
  <si>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</si>
  <si>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</si>
  <si>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</si>
  <si>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</si>
  <si>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</si>
  <si>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</si>
  <si>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</si>
  <si>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</si>
  <si>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</si>
  <si>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</si>
  <si>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</si>
  <si>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</si>
  <si>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</si>
  <si>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</si>
  <si>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</si>
  <si>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</si>
  <si>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</si>
  <si>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</si>
  <si>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</si>
  <si>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</si>
  <si>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</si>
  <si>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</si>
  <si>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</si>
  <si>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</si>
  <si>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</si>
  <si>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</si>
  <si>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</si>
  <si>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</si>
  <si>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</si>
  <si>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</si>
  <si>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</si>
  <si>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</si>
  <si>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</si>
  <si>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</si>
  <si>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</si>
  <si>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</si>
  <si>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</si>
  <si>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</si>
  <si>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</si>
  <si>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</si>
  <si>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</si>
  <si>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</si>
  <si>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</si>
  <si>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</si>
  <si>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</si>
  <si>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</si>
  <si>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</si>
  <si>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</si>
  <si>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</si>
  <si>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</si>
  <si>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</si>
  <si>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</si>
  <si>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</si>
  <si>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</si>
  <si>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</si>
  <si>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</si>
  <si>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</si>
  <si>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</si>
  <si>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</si>
  <si>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</si>
  <si>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</si>
  <si>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</si>
  <si>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</si>
  <si>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</si>
  <si>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</si>
  <si>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</si>
  <si>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</si>
  <si>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</si>
  <si>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</si>
  <si>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</si>
  <si>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</si>
  <si>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</si>
  <si>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</si>
  <si>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</si>
  <si>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</si>
  <si>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</si>
  <si>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</si>
  <si>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</si>
  <si>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</si>
  <si>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</si>
  <si>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</si>
  <si>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</si>
  <si>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</si>
  <si>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</si>
  <si>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</si>
  <si>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</si>
  <si>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</si>
  <si>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</si>
  <si>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</si>
  <si>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</si>
  <si>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</si>
  <si>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</si>
  <si>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</si>
  <si>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</si>
  <si>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</si>
  <si>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</si>
  <si>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</si>
  <si>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</si>
  <si>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</si>
  <si>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</si>
  <si>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</si>
  <si>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</si>
  <si>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</si>
  <si>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</si>
  <si>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</si>
  <si>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</si>
  <si>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</si>
  <si>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</si>
  <si>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</si>
  <si>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</si>
  <si>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</si>
  <si>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</si>
  <si>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</si>
  <si>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</si>
  <si>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</si>
  <si>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</si>
  <si>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</si>
  <si>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</si>
  <si>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</si>
  <si>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</si>
  <si>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</si>
  <si>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</si>
  <si>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</si>
  <si>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</si>
  <si>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</si>
  <si>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</si>
  <si>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</si>
  <si>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</si>
  <si>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</si>
  <si>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</si>
  <si>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</si>
  <si>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</si>
  <si>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</si>
  <si>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</si>
  <si>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</si>
  <si>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</si>
  <si>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</si>
  <si>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</si>
  <si>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</si>
  <si>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</si>
  <si>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</si>
  <si>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</si>
  <si>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</si>
  <si>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</si>
  <si>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</si>
  <si>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</si>
  <si>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</si>
  <si>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</si>
  <si>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</si>
  <si>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</si>
  <si>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</si>
  <si>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</si>
  <si>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</si>
  <si>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</si>
  <si>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</si>
  <si>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</si>
  <si>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</si>
  <si>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</si>
  <si>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</si>
  <si>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</si>
  <si>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</si>
  <si>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</si>
  <si>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</si>
  <si>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</si>
  <si>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</si>
  <si>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</si>
  <si>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</si>
  <si>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</si>
  <si>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</si>
  <si>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</si>
  <si>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</si>
  <si>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</si>
  <si>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</si>
  <si>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</si>
  <si>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</si>
  <si>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</si>
  <si>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</si>
  <si>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</si>
  <si>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</si>
  <si>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</si>
  <si>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</si>
  <si>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</si>
  <si>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</si>
  <si>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</si>
  <si>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</si>
  <si>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</si>
  <si>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</si>
  <si>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</si>
  <si>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</si>
  <si>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</si>
  <si>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</si>
  <si>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</si>
  <si>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</si>
  <si>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</si>
  <si>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</si>
  <si>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</si>
  <si>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</si>
  <si>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</si>
  <si>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</si>
  <si>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</si>
  <si>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</si>
  <si>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</si>
  <si>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</si>
  <si>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</si>
  <si>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</si>
  <si>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</si>
  <si>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</si>
  <si>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</si>
  <si>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</si>
  <si>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</si>
  <si>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</si>
  <si>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</si>
  <si>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</si>
  <si>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</si>
  <si>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</si>
  <si>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</si>
  <si>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</si>
  <si>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</si>
  <si>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</si>
  <si>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</si>
  <si>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</si>
  <si>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</si>
  <si>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</si>
  <si>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</si>
  <si>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</si>
  <si>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</si>
  <si>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</si>
  <si>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</si>
  <si>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</si>
  <si>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</si>
  <si>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</si>
  <si>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</si>
  <si>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</si>
  <si>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</si>
  <si>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</si>
  <si>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</si>
  <si>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</si>
  <si>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</si>
  <si>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</si>
  <si>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</si>
  <si>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</si>
  <si>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</si>
  <si>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</si>
  <si>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</si>
  <si>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</si>
  <si>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</si>
  <si>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</si>
  <si>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</si>
  <si>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</si>
  <si>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</si>
  <si>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</si>
  <si>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</si>
  <si>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</si>
  <si>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</si>
  <si>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</si>
  <si>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</si>
  <si>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</si>
  <si>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</si>
  <si>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</si>
  <si>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</si>
  <si>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</si>
  <si>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</si>
  <si>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</si>
  <si>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</si>
  <si>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</si>
  <si>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</si>
  <si>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</si>
  <si>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</si>
  <si>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</si>
  <si>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</si>
  <si>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</si>
  <si>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</si>
  <si>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</si>
  <si>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</si>
  <si>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</si>
  <si>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</si>
  <si>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</si>
  <si>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</si>
  <si>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</si>
  <si>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</si>
  <si>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</si>
  <si>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</si>
  <si>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</si>
  <si>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</si>
  <si>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</si>
  <si>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</si>
  <si>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</si>
  <si>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</si>
  <si>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</si>
  <si>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</si>
  <si>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</si>
  <si>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</si>
  <si>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</si>
  <si>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</si>
  <si>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</si>
  <si>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</si>
  <si>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</si>
  <si>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</si>
  <si>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</si>
  <si>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</si>
  <si>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</si>
  <si>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</si>
  <si>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</si>
  <si>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</si>
  <si>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</si>
  <si>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</si>
  <si>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</si>
  <si>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</si>
  <si>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</si>
  <si>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</si>
  <si>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</si>
  <si>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</si>
  <si>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</si>
  <si>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</si>
  <si>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</si>
  <si>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</si>
  <si>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</si>
  <si>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</si>
  <si>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</si>
  <si>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</si>
  <si>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</si>
  <si>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</si>
  <si>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</si>
  <si>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</si>
  <si>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</si>
  <si>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</si>
  <si>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</si>
  <si>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</si>
  <si>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</si>
  <si>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</si>
  <si>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</si>
  <si>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</si>
  <si>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</si>
  <si>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</si>
  <si>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</si>
  <si>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</si>
  <si>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</si>
  <si>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</si>
  <si>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</si>
  <si>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</si>
  <si>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</si>
  <si>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</si>
  <si>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</si>
  <si>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</si>
  <si>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</si>
  <si>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</si>
  <si>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</si>
  <si>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</si>
  <si>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</si>
  <si>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</si>
  <si>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</si>
  <si>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</si>
  <si>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</si>
  <si>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</si>
  <si>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</si>
  <si>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</si>
  <si>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</si>
  <si>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</si>
  <si>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</si>
  <si>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</si>
  <si>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</si>
  <si>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</si>
  <si>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</si>
  <si>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</si>
  <si>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</si>
  <si>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</si>
  <si>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</si>
  <si>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</si>
  <si>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</si>
  <si>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</si>
  <si>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</si>
  <si>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</si>
  <si>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</si>
  <si>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</si>
  <si>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</si>
  <si>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</si>
  <si>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</si>
  <si>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</si>
  <si>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</si>
  <si>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</si>
  <si>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</si>
  <si>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</si>
  <si>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</si>
  <si>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</si>
  <si>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</si>
  <si>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</si>
  <si>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</si>
  <si>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</si>
  <si>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</si>
  <si>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</si>
  <si>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</si>
  <si>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</si>
  <si>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</si>
  <si>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</si>
  <si>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</si>
  <si>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</si>
  <si>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</si>
  <si>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</si>
  <si>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</si>
  <si>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</si>
  <si>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</si>
  <si>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</si>
  <si>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</si>
  <si>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</si>
  <si>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</si>
  <si>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</si>
  <si>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</si>
  <si>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</si>
  <si>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</si>
  <si>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</si>
  <si>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</si>
  <si>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</si>
  <si>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</si>
  <si>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</si>
  <si>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</si>
  <si>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</si>
  <si>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</si>
  <si>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</si>
  <si>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</si>
  <si>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</si>
  <si>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</si>
  <si>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</si>
  <si>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</si>
  <si>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</si>
  <si>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</si>
  <si>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</si>
  <si>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</si>
  <si>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</si>
  <si>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</si>
  <si>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</si>
  <si>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</si>
  <si>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</si>
  <si>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</si>
  <si>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</si>
  <si>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</si>
  <si>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</si>
  <si>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</si>
  <si>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</si>
  <si>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</si>
  <si>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</si>
  <si>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</si>
  <si>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</si>
  <si>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</si>
  <si>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</si>
  <si>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</si>
  <si>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</si>
  <si>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</si>
  <si>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</si>
  <si>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</si>
  <si>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</si>
  <si>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</si>
  <si>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</si>
  <si>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</si>
  <si>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</si>
  <si>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</si>
  <si>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</si>
  <si>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</si>
  <si>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</si>
  <si>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</si>
  <si>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</si>
  <si>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</si>
  <si>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</si>
  <si>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</si>
  <si>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</si>
  <si>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</si>
  <si>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</si>
  <si>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</si>
  <si>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</si>
  <si>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</si>
  <si>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</si>
  <si>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</si>
  <si>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</si>
  <si>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</si>
  <si>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</si>
  <si>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</si>
  <si>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</si>
  <si>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</si>
  <si>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</si>
  <si>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</si>
  <si>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</si>
  <si>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</si>
  <si>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</si>
  <si>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</si>
  <si>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</si>
  <si>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</si>
  <si>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</si>
  <si>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</si>
  <si>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</si>
  <si>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</si>
  <si>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</si>
  <si>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</si>
  <si>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</si>
  <si>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</si>
  <si>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</si>
  <si>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</si>
  <si>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</si>
  <si>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</si>
  <si>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</si>
  <si>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</si>
  <si>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</si>
  <si>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</si>
  <si>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</si>
  <si>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</si>
  <si>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</si>
  <si>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</si>
  <si>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</si>
  <si>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</si>
  <si>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</si>
  <si>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</si>
  <si>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</si>
  <si>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</si>
  <si>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</si>
  <si>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</si>
  <si>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</si>
  <si>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</si>
  <si>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</si>
  <si>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</si>
  <si>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</si>
  <si>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</si>
  <si>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</si>
  <si>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</si>
  <si>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</si>
  <si>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</si>
  <si>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</si>
  <si>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</si>
  <si>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</si>
  <si>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</si>
  <si>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</si>
  <si>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</si>
  <si>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</si>
  <si>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</si>
  <si>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</si>
  <si>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</si>
  <si>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</si>
  <si>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</si>
  <si>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</si>
  <si>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</si>
  <si>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</si>
  <si>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</si>
  <si>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</si>
  <si>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</si>
  <si>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</si>
  <si>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</si>
  <si>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</si>
  <si>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</si>
  <si>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</si>
  <si>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</si>
  <si>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</si>
  <si>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</si>
  <si>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</si>
  <si>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</si>
  <si>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</si>
  <si>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</si>
  <si>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</si>
  <si>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</si>
  <si>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</si>
  <si>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</si>
  <si>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</si>
  <si>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</si>
  <si>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</si>
  <si>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</si>
  <si>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</si>
  <si>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</si>
  <si>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</si>
  <si>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</si>
  <si>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</si>
  <si>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</si>
  <si>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</si>
  <si>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</si>
  <si>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</si>
  <si>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</si>
  <si>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</si>
  <si>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</si>
  <si>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</si>
  <si>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</si>
  <si>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</si>
  <si>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</si>
  <si>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</si>
  <si>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</si>
  <si>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</si>
  <si>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</si>
  <si>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</si>
  <si>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</si>
  <si>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</si>
  <si>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</si>
  <si>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</si>
  <si>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</si>
  <si>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</si>
  <si>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</si>
  <si>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</si>
  <si>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</si>
  <si>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</si>
  <si>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</si>
  <si>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</si>
  <si>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</si>
  <si>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</si>
  <si>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</si>
  <si>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</si>
  <si>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</si>
  <si>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</si>
  <si>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</si>
  <si>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</si>
  <si>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</si>
  <si>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</si>
  <si>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</si>
  <si>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</si>
  <si>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</si>
  <si>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</si>
  <si>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</si>
  <si>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</si>
  <si>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</si>
  <si>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</si>
  <si>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</si>
  <si>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</si>
  <si>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</si>
  <si>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</si>
  <si>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</si>
  <si>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</si>
  <si>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</si>
  <si>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</si>
  <si>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</si>
  <si>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</si>
  <si>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</si>
  <si>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</si>
  <si>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</si>
  <si>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</si>
  <si>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</si>
  <si>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</si>
  <si>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</si>
  <si>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</si>
  <si>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</si>
  <si>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</si>
  <si>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</si>
  <si>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</si>
  <si>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</si>
  <si>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</si>
  <si>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</si>
  <si>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</si>
  <si>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</si>
  <si>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</si>
  <si>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</si>
  <si>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</si>
  <si>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</si>
  <si>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</si>
  <si>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</si>
  <si>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</si>
  <si>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</si>
  <si>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</si>
  <si>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</si>
  <si>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</si>
  <si>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</si>
  <si>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</si>
  <si>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</si>
  <si>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</si>
  <si>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</si>
  <si>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</si>
  <si>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</si>
  <si>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</si>
  <si>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</si>
  <si>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</si>
  <si>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</si>
  <si>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</si>
  <si>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</si>
  <si>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</si>
  <si>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</si>
  <si>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</si>
  <si>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</si>
  <si>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</si>
  <si>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</si>
  <si>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</si>
  <si>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</si>
  <si>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</si>
  <si>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</si>
  <si>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</si>
  <si>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</si>
  <si>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</si>
  <si>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</si>
  <si>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</si>
  <si>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</si>
  <si>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</si>
  <si>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</si>
  <si>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</si>
  <si>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</si>
  <si>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</si>
  <si>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</si>
  <si>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</si>
  <si>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</si>
  <si>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</si>
  <si>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</si>
  <si>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</si>
  <si>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</si>
  <si>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</si>
  <si>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</si>
  <si>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</si>
  <si>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</si>
  <si>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</si>
  <si>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</si>
  <si>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</si>
  <si>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</si>
  <si>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</si>
  <si>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</si>
  <si>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</si>
  <si>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</si>
  <si>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</si>
  <si>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</si>
  <si>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</si>
  <si>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</si>
  <si>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</si>
  <si>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</si>
  <si>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</si>
  <si>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</si>
  <si>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</si>
  <si>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</si>
  <si>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</si>
  <si>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</si>
  <si>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</si>
  <si>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</si>
  <si>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</si>
  <si>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</si>
  <si>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</si>
  <si>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</si>
  <si>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</si>
  <si>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</si>
  <si>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</si>
  <si>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</si>
  <si>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</si>
  <si>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</si>
  <si>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</si>
  <si>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</si>
  <si>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</si>
  <si>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</si>
  <si>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</si>
  <si>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</si>
  <si>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</si>
  <si>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</si>
  <si>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</si>
  <si>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</si>
  <si>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</si>
  <si>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</si>
  <si>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</si>
  <si>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</si>
  <si>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</si>
  <si>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</si>
  <si>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</si>
  <si>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</si>
  <si>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</si>
  <si>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</si>
  <si>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</si>
  <si>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</si>
  <si>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</si>
  <si>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</si>
  <si>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</si>
  <si>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</si>
  <si>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</si>
  <si>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</si>
  <si>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</si>
  <si>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</si>
  <si>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</si>
  <si>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</si>
  <si>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</si>
  <si>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</si>
  <si>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</si>
  <si>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</si>
  <si>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</si>
  <si>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</si>
  <si>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</si>
  <si>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</si>
  <si>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</si>
  <si>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</si>
  <si>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</si>
  <si>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</si>
  <si>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</si>
  <si>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</si>
  <si>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</si>
  <si>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</si>
  <si>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</si>
  <si>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</si>
  <si>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</si>
  <si>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</si>
  <si>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</si>
  <si>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</si>
  <si>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</si>
  <si>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</si>
  <si>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</si>
  <si>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</si>
  <si>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</si>
  <si>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</si>
  <si>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</si>
  <si>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</si>
  <si>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</si>
  <si>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</si>
  <si>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</si>
  <si>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</si>
  <si>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</si>
  <si>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</si>
  <si>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</si>
  <si>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</si>
  <si>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</si>
  <si>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</si>
  <si>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</si>
  <si>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</si>
  <si>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</si>
  <si>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</si>
  <si>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</si>
  <si>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</si>
  <si>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</si>
  <si>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</si>
  <si>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</si>
  <si>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</si>
  <si>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</si>
  <si>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</si>
  <si>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</si>
  <si>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</si>
  <si>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</si>
  <si>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</si>
  <si>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</si>
  <si>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</si>
  <si>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</si>
  <si>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</si>
  <si>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</si>
  <si>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</si>
  <si>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</si>
  <si>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</si>
  <si>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</si>
  <si>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</si>
  <si>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</si>
  <si>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</si>
  <si>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</si>
  <si>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</si>
  <si>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</si>
  <si>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</si>
  <si>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</si>
  <si>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</si>
  <si>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</si>
  <si>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</si>
  <si>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</si>
  <si>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</si>
  <si>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</si>
  <si>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</si>
  <si>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</si>
  <si>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</si>
  <si>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</si>
  <si>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</si>
  <si>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</si>
  <si>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</si>
  <si>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</si>
  <si>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</si>
  <si>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</si>
  <si>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</si>
  <si>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</si>
  <si>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</si>
  <si>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</si>
  <si>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</si>
  <si>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</si>
  <si>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</si>
  <si>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</si>
  <si>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</si>
  <si>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</si>
  <si>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</si>
  <si>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</si>
  <si>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</si>
  <si>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</si>
  <si>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</si>
  <si>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</si>
  <si>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</si>
  <si>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</si>
  <si>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</si>
  <si>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</si>
  <si>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</si>
  <si>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</si>
  <si>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</si>
  <si>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</si>
  <si>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</si>
  <si>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</si>
  <si>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</si>
  <si>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</si>
  <si>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</si>
  <si>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</si>
  <si>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</si>
  <si>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</si>
  <si>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</si>
  <si>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</si>
  <si>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</si>
  <si>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</si>
  <si>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</si>
  <si>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</si>
  <si>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</si>
  <si>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</si>
  <si>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</si>
  <si>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</si>
  <si>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</si>
  <si>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</si>
  <si>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</si>
  <si>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</si>
  <si>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</si>
  <si>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</si>
  <si>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</si>
  <si>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</si>
  <si>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</si>
  <si>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</si>
  <si>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</si>
  <si>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</si>
  <si>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</si>
  <si>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</si>
  <si>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</si>
  <si>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</si>
  <si>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</si>
  <si>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</si>
  <si>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</si>
  <si>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</si>
  <si>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</si>
  <si>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</si>
  <si>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</si>
  <si>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</si>
  <si>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</si>
  <si>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</si>
  <si>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</si>
  <si>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</si>
  <si>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</si>
  <si>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</si>
  <si>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</si>
  <si>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</si>
  <si>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</si>
  <si>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</si>
  <si>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</si>
  <si>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</si>
  <si>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</si>
  <si>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</si>
  <si>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</si>
  <si>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</si>
  <si>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</si>
  <si>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</si>
  <si>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</si>
  <si>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</si>
  <si>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</si>
  <si>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</si>
  <si>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</si>
  <si>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</si>
  <si>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</si>
  <si>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</si>
  <si>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</si>
  <si>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</si>
  <si>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</si>
  <si>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</si>
  <si>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</si>
  <si>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</si>
  <si>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</si>
  <si>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</si>
  <si>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</si>
  <si>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</si>
  <si>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</si>
  <si>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</si>
  <si>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</si>
  <si>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</si>
  <si>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</si>
  <si>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</si>
  <si>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</si>
  <si>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</si>
  <si>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</si>
  <si>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</si>
  <si>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</si>
  <si>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</si>
  <si>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</si>
  <si>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</si>
  <si>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</si>
  <si>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</si>
  <si>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</si>
  <si>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</si>
  <si>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</si>
  <si>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</si>
  <si>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</si>
  <si>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</si>
  <si>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</si>
  <si>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</si>
  <si>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</si>
  <si>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</si>
  <si>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</si>
  <si>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</si>
  <si>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</si>
  <si>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</si>
  <si>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</si>
  <si>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</si>
  <si>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</si>
  <si>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</si>
  <si>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</si>
  <si>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</si>
  <si>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</si>
  <si>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</si>
  <si>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</si>
  <si>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</si>
  <si>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</si>
  <si>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</si>
  <si>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</si>
  <si>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</si>
  <si>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</si>
  <si>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</si>
  <si>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</si>
  <si>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</si>
  <si>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</si>
  <si>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</si>
  <si>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</si>
  <si>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</si>
  <si>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</si>
  <si>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</si>
  <si>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</si>
  <si>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</si>
  <si>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</si>
  <si>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</si>
  <si>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</si>
  <si>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</si>
  <si>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</si>
  <si>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</si>
  <si>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</si>
  <si>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</si>
  <si>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</si>
  <si>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</si>
  <si>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</si>
  <si>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</si>
  <si>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</si>
  <si>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</si>
  <si>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</si>
  <si>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</si>
  <si>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</si>
  <si>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</si>
  <si>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</si>
  <si>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</si>
  <si>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</si>
  <si>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</si>
  <si>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</si>
  <si>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</si>
  <si>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</si>
  <si>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</si>
  <si>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</si>
  <si>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</si>
  <si>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</si>
  <si>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</si>
  <si>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</si>
  <si>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</si>
  <si>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</si>
  <si>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</si>
  <si>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</si>
  <si>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</si>
  <si>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</si>
  <si>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</si>
  <si>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</si>
  <si>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</si>
  <si>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</si>
  <si>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</si>
  <si>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</si>
  <si>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</si>
  <si>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</si>
  <si>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</si>
  <si>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</si>
  <si>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</si>
  <si>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</si>
  <si>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</si>
  <si>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</si>
  <si>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</si>
  <si>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</si>
  <si>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</si>
  <si>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</si>
  <si>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</si>
  <si>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</si>
  <si>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</si>
  <si>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</si>
  <si>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</si>
  <si>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</si>
  <si>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</si>
  <si>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</si>
  <si>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</si>
  <si>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</si>
  <si>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</si>
  <si>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</si>
  <si>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</si>
  <si>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</si>
  <si>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</si>
  <si>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</si>
  <si>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</si>
  <si>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</si>
  <si>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</si>
  <si>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</si>
  <si>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</si>
  <si>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</si>
  <si>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</si>
  <si>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</si>
  <si>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</si>
  <si>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</si>
  <si>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</si>
  <si>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</si>
  <si>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</si>
  <si>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</si>
  <si>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</si>
  <si>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</si>
  <si>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</si>
  <si>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</si>
  <si>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</si>
  <si>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</si>
  <si>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</si>
  <si>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</si>
  <si>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</si>
  <si>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</si>
  <si>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</si>
  <si>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</si>
  <si>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</si>
  <si>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</si>
  <si>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</si>
  <si>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</si>
  <si>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</si>
  <si>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</si>
  <si>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</si>
  <si>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</si>
  <si>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</si>
  <si>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</si>
  <si>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</si>
  <si>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</si>
  <si>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</si>
  <si>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</si>
  <si>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</si>
  <si>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</si>
  <si>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</si>
  <si>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</si>
  <si>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</si>
  <si>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</si>
  <si>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</si>
  <si>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</si>
  <si>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</si>
  <si>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</si>
  <si>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</si>
  <si>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</si>
  <si>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</si>
  <si>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</si>
  <si>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</si>
  <si>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</si>
  <si>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</si>
  <si>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</si>
  <si>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</si>
  <si>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</si>
  <si>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</si>
  <si>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</si>
  <si>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</si>
  <si>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</si>
  <si>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</si>
  <si>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</si>
  <si>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</si>
  <si>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</si>
  <si>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</si>
  <si>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</si>
  <si>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</si>
  <si>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</si>
  <si>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</si>
  <si>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</si>
  <si>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</si>
  <si>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</si>
  <si>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</si>
  <si>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</si>
  <si>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</si>
  <si>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</si>
  <si>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</si>
  <si>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</si>
  <si>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</si>
  <si>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</si>
  <si>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</si>
  <si>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</si>
  <si>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</si>
  <si>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</si>
  <si>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</si>
  <si>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</si>
  <si>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</si>
  <si>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</si>
  <si>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</si>
  <si>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</si>
  <si>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</si>
  <si>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</si>
  <si>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</si>
  <si>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</si>
  <si>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</si>
  <si>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</si>
  <si>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</si>
  <si>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</si>
  <si>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</si>
  <si>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</si>
  <si>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</si>
  <si>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</si>
  <si>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</si>
  <si>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</si>
  <si>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</si>
  <si>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</si>
  <si>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</si>
  <si>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</si>
  <si>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</si>
  <si>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</si>
  <si>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</si>
  <si>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</si>
  <si>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</si>
  <si>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</si>
  <si>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</si>
  <si>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</si>
  <si>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</si>
  <si>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</si>
  <si>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</si>
  <si>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</si>
  <si>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</si>
  <si>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</si>
  <si>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</si>
  <si>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</si>
  <si>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</si>
  <si>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</si>
  <si>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</si>
  <si>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</si>
  <si>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</si>
  <si>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</si>
  <si>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</si>
  <si>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</si>
  <si>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</si>
  <si>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</si>
  <si>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</si>
  <si>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</si>
  <si>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</si>
  <si>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</si>
  <si>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</si>
  <si>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</si>
  <si>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</si>
  <si>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</si>
  <si>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</si>
  <si>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</si>
  <si>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</si>
  <si>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</si>
  <si>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</si>
  <si>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</si>
  <si>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</si>
  <si>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</si>
  <si>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</si>
  <si>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</si>
  <si>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</si>
  <si>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</si>
  <si>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</si>
  <si>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</si>
  <si>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</si>
  <si>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</si>
  <si>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</si>
  <si>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</si>
  <si>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</si>
  <si>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</si>
  <si>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</si>
  <si>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</si>
  <si>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</si>
  <si>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</si>
  <si>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</si>
  <si>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</si>
  <si>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</si>
  <si>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</si>
  <si>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</si>
  <si>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</si>
  <si>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</si>
  <si>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</si>
  <si>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PCM-20251115-00002022</t>
  </si>
  <si>
    <t>site down due to Obsolete Faulty modules under arrange</t>
  </si>
  <si>
    <t>PCM-20251115-00002221</t>
  </si>
  <si>
    <t>Site located at Al Qattan Tourist Village with limited access available  from 9 AM to 5 PM</t>
  </si>
  <si>
    <t>PCM-20251115-00002299</t>
  </si>
  <si>
    <t>EM team on the way need 60 Min</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</si>
  <si>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</si>
  <si>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</si>
  <si>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</si>
  <si>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</si>
  <si>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</si>
  <si>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</si>
  <si>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</si>
  <si>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</si>
  <si>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</si>
  <si>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</si>
  <si>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</si>
  <si>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</si>
  <si>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</si>
  <si>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PCM-20251115-00002317</t>
  </si>
  <si>
    <t xml:space="preserve">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</si>
</sst>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8" dataDxfId="47" headerRowBorderDxfId="45" tableBorderDxfId="46" totalsRowBorderDxfId="44">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5" totalsRowShown="0" headerRowDxfId="31" dataDxfId="30" headerRowBorderDxfId="28" tableBorderDxfId="29">
  <autoFilter ref="A1:L1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2" totalsRowShown="0" headerRowDxfId="15" dataDxfId="14" headerRowBorderDxfId="12" tableBorderDxfId="13">
  <autoFilter ref="A1:L1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313.86635914351791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45976.814785069444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45976.814785069444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45976.814785069444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45976.814785069444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45976.814785069444</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45976.814785069444</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45976.814785069444</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45976.814785069444</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45976.814785069444</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45976.814785069444</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45976.814785069444</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45976.814785069444</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45976.814785069444</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45976.814785069444</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45976.814785069444</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45976.814785069444</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45976.814785069444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45976.814785069444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45976.814785069444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45976.814785069444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45976.814785069444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45976.814785069444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45976.814785069444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45976.814785069444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45976.814785069444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45976.814785069444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45976.814785069444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45976.814785069444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45976.814785069444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45976.814785069444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45976.814785069444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45976.814785069444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45976.814785069444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45976.814785069444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45976.814785069444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45976.814785069444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45976.814785069444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45976.814785069444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45976.814785069444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45976.814785069444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45976.814785069444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45976.814785069444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45976.814785069444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45976.814785069444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45976.814785069444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45976.814785069444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45976.814785069444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45976.814785069444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45976.814785069444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45976.814785069444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45976.814785069444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45976.814785069444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45976.814785069444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45976.814785069444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45976.814785069444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45976.814785069444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45976.814785069444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45976.814785069444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45976.814785069444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45976.814785069444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45976.814785069444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45976.814785069444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45976.814785069444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45976.814785069444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45976.814785069444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45976.814785069444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45976.814785069444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45976.814785069444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45976.814785069444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45976.814785069444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45976.814785069444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45976.814785069444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45976.814785069444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45976.814785069444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45976.814785069444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45976.814785069444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45976.814785069444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45976.814785069444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45976.814785069444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45976.814785069444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45976.814785069444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45976.814785069444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45976.814785069444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45976.814785069444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45976.814785069444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45976.814785069444</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D5C1BFBF-D4DE-48A8-AC68-7E2F6B420EA5}"/>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151.81494722222124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0.37844247685279697</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9.1694791663030628E-2</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45976.814785069444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45976.814785069444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45976.814785069444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45976.814785069444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45976.814785069444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45976.814785069444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45976.814785069444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45976.814785069444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45976.814785069444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45976.814785069444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45976.814785069444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45976.814785069444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45976.814785069444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45976.814785069444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45976.814785069444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45976.814785069444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45976.814785069444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45976.814785069444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45976.814785069444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45976.814785069444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45976.814785069444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ca="1">IFERROR(NOW()-F27,"-")</f>
        <v>45976.814785069444</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45976.814785185183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45976.814785185183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45976.814785185183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45976.814785185183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45976.814785185183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45976.814785185183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45976.814785185183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45976.814785185183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45976.814785185183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45976.814785185183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45976.814785185183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45976.814785185183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45976.814785185183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45976.814785185183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45976.814785185183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45976.814785185183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45976.814785185183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45976.814785185183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45976.814785185183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45976.814785185183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45976.814785185183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45976.814785185183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45976.814785185183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45976.814785185183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45976.814785185183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45976.814785185183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45976.814785185183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45976.814785185183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45976.814785185183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45976.814785185183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45976.814785185183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45976.814785185183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45976.814785185183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45976.814785185183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45976.814785185183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45976.814785185183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45976.814785185183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45976.814785185183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45976.814785185183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45976.814785185183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45976.814785185183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45976.814785185183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45976.814785185183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45976.814785185183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45976.814785185183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45976.814785185183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45976.814785185183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45976.814785185183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45976.814785185183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45976.814785185183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45976.814785185183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45976.814785185183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45976.814785185183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45976.814785185183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45976.814785185183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45976.814785185183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45976.814785185183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45976.814785185183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45976.814785185183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45976.814785185183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45976.814785185183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45976.814785185183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45976.814785185183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45976.814785185183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45976.814785185183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45976.814785185183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45976.814785185183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45976.814785185183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45976.814785185183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45976.814785185183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45976.814785185183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45976.814785185183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45976.814785185183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45976.814785185183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45976.814785185183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45976.814785185183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45976.814785185183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45976.814785185183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45976.814785185183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45976.814785185183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45976.814785185183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45976.814785185183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45976.814785185183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45976.814785185183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45976.814785185183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45976.814785185183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45976.814785185183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45976.814785185183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45976.814785185183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45976.814785185183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45976.814785185183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45976.814785185183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45976.814785185183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45976.814785185183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45976.814785185183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45976.814785185183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45976.814785185183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45976.814785185183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45976.814785185183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45976.814785185183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45976.814785185183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45976.814785185183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45976.814785185183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45976.814785185183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45976.814785185183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45976.814785185183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45976.814785185183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45976.814785185183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45976.814785185183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45976.814785185183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45976.814785185183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45976.814785185183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45976.814785185183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45976.814785185183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45976.814785185183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45976.814785185183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45976.814785185183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45976.814785185183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45976.814785185183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45976.814785185183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45976.814785185183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45976.814785185183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45976.814785185183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45976.814785185183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45976.814785185183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45976.814785185183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45976.814785185183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45976.814785185183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45976.814785185183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45976.814785185183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45976.814785185183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45976.814785185183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45976.814785185183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45976.814785185183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45976.814785185183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45976.814785185183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45976.814785185183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45976.814785185183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45976.814785185183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45976.814785185183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45976.814785185183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45976.814785185183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45976.814785185183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45976.814785185183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45976.814785185183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45976.814785185183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45976.814785185183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45976.814785185183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45976.814785185183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45976.814785185183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45976.814785185183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45976.814785185183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45976.814785185183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45976.814785185183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45976.814785185183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45976.814785185183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45976.814785185183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45976.814785185183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45976.814785185183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45976.814785185183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45976.814785185183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45976.814785185183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45976.814785185183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45976.814785185183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45976.814785185183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45976.814785185183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45976.814785185183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45976.814785185183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45976.814785185183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45976.814785185183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45976.814785185183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45976.814785185183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45976.814785185183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45976.814785185183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45976.814785185183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45976.814785185183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45976.814785185183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45976.814785185183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45976.814785185183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45976.814785185183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45976.814785185183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45976.814785185183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45976.814785185183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45976.814785185183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45976.814785185183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45976.814785185183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45976.814785185183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45976.814785185183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45976.814785185183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45976.814785185183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45976.814785185183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45976.814785185183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45976.814785185183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45976.814785185183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45976.814785185183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45976.814785185183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45976.814785185183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45976.814785185183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45976.814785185183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45976.814785185183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45976.814785185183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45976.814785185183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45976.814785185183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45976.814785185183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45976.814785185183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45976.814785185183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45976.814785185183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45976.814785185183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45976.814785185183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45976.814785185183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45976.814785185183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45976.814785185183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45976.814785185183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45976.814785185183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45976.814785185183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45976.814785185183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45976.814785185183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45976.814785185183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45976.814785185183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45976.814785185183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45976.814785185183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45976.814785185183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45976.814785185183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45976.814785185183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45976.814785185183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45976.814785185183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45976.814785185183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45976.814785185183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45976.814785185183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45976.814785185183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45976.814785185183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45976.814785185183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45976.814785185183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45976.814785185183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45976.814785185183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45976.814785185183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45976.814785185183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45976.814785185183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45976.814785185183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45976.814785185183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45976.814785185183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45976.814785185183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45976.814785185183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45976.814785185183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45976.814785185183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45976.814785185183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45976.814785185183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45976.814785185183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45976.814785185183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45976.814785185183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45976.814785185183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45976.814785185183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45976.814785185183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45976.814785185183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45976.814785185183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45976.814785185183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45976.814785185183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45976.814785185183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45976.814785185183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45976.814785185183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45976.814785185183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45976.814785185183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45976.814785185183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45976.814785185183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45976.814785185183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45976.814785185183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45976.814785185183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45976.814785185183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45976.814785185183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45976.814785185183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45976.814785185183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45976.814785185183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45976.814785185183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45976.814785185183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45976.814785185183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45976.814785185183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45976.814785185183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45976.814785185183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45976.814785185183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45976.814785185183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45976.814785185183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45976.814785185183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45976.814785185183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45976.814785185183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45976.814785185183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45976.814785185183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45976.814785185183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45976.814785185183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45976.814785185183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45976.814785185183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45976.814785185183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45976.814785185183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45976.814785185183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45976.814785185183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45976.814785185183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45976.814785185183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45976.814785185183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45976.814785185183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45976.814785185183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45976.814785185183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45976.814785185183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45976.814785185183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45976.814785185183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45976.814785185183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45976.814785185183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45976.814785185183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45976.814785185183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45976.814785185183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45976.814785185183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45976.814785185183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45976.814785185183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45976.814785185183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45976.814785185183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45976.814785185183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45976.814785185183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45976.814785185183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45976.814785185183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45976.814785185183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45976.814785185183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45976.814785185183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45976.814785185183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45976.814785185183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45976.814785185183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45976.814785185183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45976.814785185183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45976.814785185183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45976.814785185183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45976.814785185183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45976.814785185183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45976.814785185183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45976.814785185183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45976.814785185183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45976.814785185183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45976.814785185183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45976.814785185183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45976.814785185183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45976.814785185183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45976.814785185183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45976.814785185183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45976.814785185183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45976.814785185183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45976.814785185183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45976.814785185183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45976.814785185183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45976.814785185183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45976.814785185183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45976.814785185183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45976.814785185183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45976.814785185183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45976.814785185183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45976.814785185183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45976.814785185183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45976.814785185183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45976.814785185183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45976.814785185183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45976.814785185183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45976.814785185183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45976.814785185183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45976.814785185183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45976.814785185183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45976.814785185183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45976.814785185183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45976.814785185183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45976.814785185183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45976.814785185183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45976.814785185183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45976.814785185183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45976.814785185183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45976.814785185183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45976.814785185183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45976.814785185183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45976.814785185183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45976.814785185183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45976.814785185183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45976.814785185183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45976.814785185183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45976.814785185183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45976.814785185183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45976.814785185183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45976.814785185183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45976.814785185183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45976.814785185183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45976.814785185183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45976.814785185183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45976.814785185183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45976.814785185183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45976.814785185183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45976.814785185183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45976.814785185183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45976.814785185183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45976.814785185183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45976.814785185183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45976.814785185183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45976.814785185183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45976.814785185183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45976.814785185183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45976.814785185183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45976.814785185183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45976.814785185183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45976.814785185183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45976.814785185183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45976.814785185183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45976.814785185183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45976.814785185183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45976.814785185183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45976.814785185183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45976.814785185183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45976.814785185183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45976.814785185183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45976.814785185183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45976.814785185183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45976.814785185183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45976.814785185183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45976.814785185183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45976.814785185183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45976.814785185183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45976.814785185183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45976.814785185183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45976.814785185183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45976.814785185183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45976.814785185183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45976.814785185183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45976.814785185183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45976.814785185183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45976.814785185183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45976.814785185183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45976.814785185183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45976.814785185183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45976.814785185183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45976.814785185183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45976.814785185183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45976.814785185183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45976.814785185183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45976.814785185183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45976.814785185183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45976.814785185183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45976.814785185183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45976.814785185183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45976.814785185183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45976.814785185183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45976.814785185183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45976.814785185183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45976.814785185183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45976.814785185183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45976.814785185183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45976.814785185183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45976.814785185183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45976.814785185183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45976.814785185183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45976.814785185183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45976.814785185183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45976.814785185183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45976.814785185183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45976.814785185183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45976.814785185183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45976.814785185183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45976.814785185183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45976.814785185183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45976.814785185183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45976.814785185183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45976.814785185183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45976.814785185183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45976.814785185183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45976.814785185183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45976.814785185183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45976.814785185183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45976.814785185183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45976.814785185183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45976.814785185183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45976.814785185183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45976.814785185183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45976.814785185183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45976.814785185183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45976.814785185183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45976.814785185183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45976.814785185183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45976.814785185183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45976.814785185183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45976.814785185183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45976.814785185183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45976.814785185183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45976.814785185183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45976.814785185183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45976.814785185183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45976.814785185183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45976.814785185183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45976.814785185183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45976.814785185183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45976.814785185183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45976.814785185183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45976.814785185183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45976.814785185183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45976.814785185183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45976.814785185183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45976.814785185183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45976.814785185183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45976.814785185183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45976.814785185183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45976.814785185183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45976.814785185183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45976.814785185183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45976.814785185183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45976.814785185183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45976.814785185183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45976.814785185183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45976.814785185183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45976.814785185183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45976.814785185183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45976.814785185183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45976.814785185183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45976.814785185183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45976.814785185183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45976.814785185183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45976.814785185183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45976.814785185183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45976.814785185183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45976.814785185183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45976.814785185183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45976.814785185183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45976.814785185183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45976.814785185183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45976.814785185183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45976.814785185183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45976.814785185183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45976.814785185183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45976.814785185183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45976.814785185183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45976.814785185183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45976.814785185183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45976.814785185183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45976.814785185183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45976.814785185183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45976.814785185183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45976.814785185183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45976.814785185183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45976.814785185183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45976.814785185183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45976.814785185183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45976.814785185183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45976.814785185183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45976.814785185183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45976.814785185183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45976.814785185183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45976.814785185183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45976.814785185183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45976.814785185183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45976.814785185183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45976.814785185183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45976.814785185183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45976.814785185183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45976.814785185183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45976.814785185183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45976.814785185183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45976.814785185183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45976.814785185183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45976.814785185183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45976.814785185183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45976.814785185183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45976.814785185183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45976.814785185183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45976.814785185183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45976.814785185183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45976.814785185183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45976.814785185183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45976.814785185183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45976.814785185183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45976.814785185183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45976.814785185183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45976.814785185183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45976.814785185183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45976.814785185183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45976.814785185183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45976.814785185183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45976.814785185183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45976.814785185183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45976.814785185183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45976.814785185183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45976.814785185183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45976.814785185183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45976.814785185183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45976.814785185183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45976.814785185183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45976.814785185183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45976.814785185183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45976.814785185183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45976.814785185183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45976.814785185183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45976.814785185183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45976.814785185183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45976.814785185183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45976.814785185183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45976.814785185183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45976.814785185183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45976.814785185183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45976.814785185183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45976.814785185183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45976.814785185183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45976.814785185183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45976.814785185183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45976.814785185183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45976.814785185183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45976.814785185183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45976.814785185183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45976.814785185183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45976.814785185183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45976.814785185183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45976.814785185183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45976.814785185183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45976.814785185183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45976.814785185183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45976.814785185183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45976.814785185183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45976.814785185183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45976.814785185183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45976.814785185183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45976.814785185183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45976.814785185183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45976.814785185183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45976.814785185183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45976.814785185183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45976.814785185183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45976.814785185183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45976.814785185183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45976.814785185183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45976.814785185183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45976.814785185183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45976.814785185183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45976.814785185183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45976.814785185183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45976.814785185183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45976.814785185183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45976.814785185183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45976.814785185183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45976.814785185183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45976.814785185183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45976.814785185183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45976.814785185183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45976.814785185183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45976.814785185183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45976.814785185183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45976.814785185183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45976.814785185183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45976.814785185183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45976.814785185183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45976.814785185183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45976.814785185183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45976.814785185183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45976.814785185183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45976.814785185183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45976.814785185183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45976.814785185183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45976.814785185183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45976.814785185183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45976.814785185183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45976.814785185183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45976.814785185183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45976.814785185183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45976.814785185183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45976.814785185183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45976.814785185183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45976.814785185183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45976.814785185183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45976.814785185183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45976.814785185183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45976.814785185183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45976.814785185183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45976.814785185183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45976.814785185183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45976.814785185183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45976.814785185183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45976.814785185183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45976.814785185183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45976.814785185183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45976.814785185183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45976.814785185183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45976.814785185183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45976.814785185183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45976.814785185183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45976.814785185183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45976.814785185183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45976.814785185183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45976.814785185183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45976.814785185183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45976.814785185183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45976.814785185183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45976.814785185183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45976.814785185183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45976.814785185183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45976.814785185183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45976.814785185183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45976.814785185183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45976.814785185183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45976.814785185183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45976.814785185183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45976.814785185183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45976.814785185183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45976.814785185183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45976.814785185183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45976.814785185183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45976.814785185183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45976.814785185183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45976.814785185183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45976.814785185183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45976.814785185183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45976.814785185183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45976.814785185183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45976.814785185183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45976.814785185183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45976.814785185183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45976.814785185183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45976.814785185183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45976.814785185183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45976.814785185183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45976.814785185183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45976.814785185183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45976.814785185183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45976.814785185183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45976.814785185183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45976.814785185183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45976.814785185183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45976.814785185183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45976.814785185183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45976.814785185183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45976.814785185183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45976.814785185183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45976.814785185183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45976.814785185183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45976.814785185183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45976.814785185183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45976.814785185183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45976.814785185183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45976.814785185183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45976.814785185183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45976.814785185183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45976.814785185183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45976.814785185183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45976.814785185183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45976.814785185183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45976.814785185183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45976.814785185183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45976.814785185183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45976.814785185183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45976.814785185183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45976.814785185183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45976.814785185183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45976.814785185183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45976.814785185183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45976.814785185183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45976.814785185183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45976.814785185183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45976.814785185183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45976.814785185183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45976.814785185183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45976.814785185183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45976.814785185183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45976.814785185183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45976.814785185183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45976.814785185183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45976.814785185183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45976.814785185183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45976.814785185183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45976.814785185183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45976.814785185183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45976.814785185183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45976.814785185183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45976.814785185183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45976.814785185183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45976.814785185183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45976.814785185183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45976.814785185183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45976.814785185183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45976.814785185183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45976.814785185183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45976.814785185183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45976.814785185183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45976.814785185183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45976.814785185183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45976.814785185183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45976.814785185183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45976.814785185183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45976.814785185183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45976.814785185183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45976.814785185183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45976.814785185183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45976.814785185183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45976.814785185183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45976.814785185183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45976.814785185183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45976.814785185183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45976.814785185183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45976.814785185183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45976.814785185183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45976.814785185183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45976.814785185183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45976.814785185183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45976.814785185183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45976.814785185183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45976.814785185183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45976.814785185183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45976.814785185183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45976.814785185183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45976.814785185183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45976.814785185183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45976.814785185183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45976.814785185183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45976.814785185183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45976.814785185183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45976.814785185183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45976.814785185183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45976.814785185183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45976.814785185183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45976.814785185183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45976.814785185183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45976.814785185183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45976.814785185183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45976.814785185183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45976.814785185183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45976.814785185183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45976.814785185183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45976.814785185183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45976.814785185183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45976.814785185183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45976.814785185183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45976.814785185183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45976.814785185183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45976.814785185183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45976.814785185183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45976.814785185183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45976.814785185183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45976.814785185183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45976.814785185183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45976.814785185183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45976.814785185183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45976.814785185183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45976.814785185183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45976.814785185183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45976.814785185183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45976.814785185183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45976.814785185183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45976.814785185183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45976.814785185183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45976.814785185183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45976.814785185183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45976.814785185183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45976.814785185183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45976.814785185183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45976.814785185183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45976.814785185183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45976.814785185183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45976.814785185183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45976.814785185183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45976.814785185183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45976.814785185183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45976.814785185183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45976.814785185183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45976.814785185183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45976.814785185183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45976.814785185183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45976.814785185183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45976.814785185183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45976.814785185183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45976.814785185183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45976.814785185183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45976.814785185183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45976.814785185183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45976.814785185183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45976.814785185183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45976.814785185183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45976.814785185183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45976.814785185183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45976.814785185183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45976.814785185183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45976.814785185183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45976.814785185183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45976.814785185183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45976.814785185183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45976.814785185183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45976.814785185183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45976.814785185183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45976.814785185183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45976.814785185183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45976.814785185183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45976.814785185183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45976.814785185183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45976.814785185183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45976.814785185183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45976.814785185183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45976.814785185183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45976.814785185183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45976.814785185183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45976.814785185183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45976.814785185183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45976.814785185183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45976.814785185183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45976.814785185183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45976.814785185183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45976.814785185183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45976.814785185183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45976.814785185183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45976.814785185183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45976.814785185183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45976.814785185183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45976.814785185183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45976.814785185183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45976.814785185183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45976.814785185183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45976.814785185183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45976.814785185183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45976.814785185183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45976.814785185183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45976.814785185183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45976.814785185183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45976.814785185183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45976.814785185183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45976.814785185183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45976.814785185183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45976.814785185183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45976.814785185183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45976.814785185183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45976.814785185183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45976.814785185183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45976.814785185183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45976.814785185183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45976.814785185183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45976.814785185183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45976.814785185183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45976.814785185183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45976.814785185183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45976.814785185183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45976.814785185183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45976.814785185183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45976.814785185183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45976.814785185183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45976.814785185183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45976.814785185183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45976.814785185183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45976.814785185183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45976.814785185183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45976.814785185183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45976.814785185183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45976.814785185183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45976.814785185183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45976.814785185183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45976.814785185183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45976.814785185183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45976.814785185183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45976.814785185183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45976.814785185183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45976.814785185183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45976.814785185183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45976.814785185183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45976.814785185183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45976.814785185183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45976.814785185183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45976.814785185183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45976.814785185183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45976.814785185183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45976.814785185183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45976.814785185183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45976.814785185183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45976.814785185183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45976.814785185183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45976.814785185183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45976.814785185183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45976.814785185183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45976.814785185183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45976.814785185183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45976.814785185183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45976.814785185183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45976.814785185183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45976.814785185183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45976.814785185183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45976.814785185183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45976.814785185183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45976.814785185183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45976.814785185183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45976.814785185183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45976.814785185183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45976.814785185183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45976.814785185183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45976.814785185183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45976.814785185183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45976.814785185183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45976.814785185183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45976.814785185183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45976.814785185183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45976.814785185183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45976.814785185183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45976.814785185183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45976.814785185183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45976.814785185183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45976.814785185183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45976.814785185183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45976.814785185183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45976.814785185183</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273.33406759258651</v>
      </c>
      <c r="H2" s="96">
        <v>45703.474768518521</v>
      </c>
      <c r="I2" s="96" t="str">
        <f>IFERROR(VLOOKUP(D2,DB!A:F,6,0),"")</f>
        <v>SCECO</v>
      </c>
      <c r="J2" s="96" t="str">
        <f>IFERROR(VLOOKUP(D2,DB!A:G,7,0),"")</f>
        <v>Dead</v>
      </c>
      <c r="K2" s="98" t="s">
        <v>39111</v>
      </c>
      <c r="L2" s="92" t="str">
        <f>IFERROR(VLOOKUP(D2,DB!A:I,9,0),"")</f>
        <v>Latis</v>
      </c>
    </row>
    <row r="3" spans="1:16" ht="28.5" customHeight="1">
      <c r="A3" s="135" t="s">
        <v>39112</v>
      </c>
      <c r="B3" s="135" t="str">
        <f>IFERROR(VLOOKUP(D3,DB!A:K,11,0),"")</f>
        <v>R4</v>
      </c>
      <c r="C3" s="94">
        <v>2</v>
      </c>
      <c r="D3" s="92" t="s">
        <v>39113</v>
      </c>
      <c r="E3" s="95" t="s">
        <v>39021</v>
      </c>
      <c r="F3" s="96">
        <v>45976.452013888891</v>
      </c>
      <c r="G3" s="97">
        <f ca="1">IFERROR(NOW()-F3,"")</f>
        <v>0.36277118055295432</v>
      </c>
      <c r="H3" s="96">
        <v>45976.444687499999</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34317</v>
      </c>
      <c r="E4" s="95" t="s">
        <v>39021</v>
      </c>
      <c r="F4" s="96">
        <v>45976.589108796295</v>
      </c>
      <c r="G4" s="97">
        <f ca="1">IFERROR(NOW()-F4,"")</f>
        <v>0.22567627314856509</v>
      </c>
      <c r="H4" s="96">
        <v>45976.583136574074</v>
      </c>
      <c r="I4" s="135" t="str">
        <f>IFERROR(VLOOKUP(D4,DB!A:F,6,0),"")</f>
        <v>SCECO</v>
      </c>
      <c r="J4" s="135" t="str">
        <f>IFERROR(VLOOKUP(D4,DB!A:G,7,0),"")</f>
        <v>Dead</v>
      </c>
      <c r="K4" s="98" t="s">
        <v>39116</v>
      </c>
      <c r="L4" s="92" t="str">
        <f>IFERROR(VLOOKUP(D4,DB!A:I,9,0),"")</f>
        <v>Latis</v>
      </c>
    </row>
    <row r="5" spans="1:16" ht="15" customHeight="1">
      <c r="A5" s="135" t="s">
        <v>39117</v>
      </c>
      <c r="B5" s="135" t="str">
        <f>IFERROR(VLOOKUP(D5,DB!A:K,11,0),"")</f>
        <v>R4</v>
      </c>
      <c r="C5" s="94">
        <v>2</v>
      </c>
      <c r="D5" s="92" t="s">
        <v>34889</v>
      </c>
      <c r="E5" s="95" t="s">
        <v>39021</v>
      </c>
      <c r="F5" s="96">
        <v>45976.666539351849</v>
      </c>
      <c r="G5" s="97">
        <f ca="1">IFERROR(NOW()-F5,"")</f>
        <v>0.14824571759527316</v>
      </c>
      <c r="H5" s="96">
        <v>45976.617766203701</v>
      </c>
      <c r="I5" s="135" t="str">
        <f>IFERROR(VLOOKUP(D5,DB!A:F,6,0),"")</f>
        <v>SCECO</v>
      </c>
      <c r="J5" s="135" t="str">
        <f>IFERROR(VLOOKUP(D5,DB!A:G,7,0),"")</f>
        <v>Vandalized</v>
      </c>
      <c r="K5" s="98" t="s">
        <v>39118</v>
      </c>
      <c r="L5" s="92" t="str">
        <f>IFERROR(VLOOKUP(D5,DB!A:I,9,0),"")</f>
        <v>Latis</v>
      </c>
    </row>
    <row r="6" spans="1:16" ht="15" customHeight="1">
      <c r="A6" s="135" t="s">
        <v>39119</v>
      </c>
      <c r="B6" s="135" t="str">
        <f>IFERROR(VLOOKUP(D6,DB!A:K,11,0),"")</f>
        <v>R4</v>
      </c>
      <c r="C6" s="94">
        <v>1</v>
      </c>
      <c r="D6" s="92" t="s">
        <v>32088</v>
      </c>
      <c r="E6" s="95" t="s">
        <v>39021</v>
      </c>
      <c r="F6" s="96">
        <v>45976.742175925923</v>
      </c>
      <c r="G6" s="97">
        <f ca="1">IFERROR(NOW()-F6,"")</f>
        <v>7.2609143520821817E-2</v>
      </c>
      <c r="H6" s="96">
        <v>45976.727743055555</v>
      </c>
      <c r="I6" s="135" t="str">
        <f>IFERROR(VLOOKUP(D6,DB!A:F,6,0),"")</f>
        <v>SCECO</v>
      </c>
      <c r="J6" s="135" t="str">
        <f>IFERROR(VLOOKUP(D6,DB!A:G,7,0),"")</f>
        <v>Dead</v>
      </c>
      <c r="K6" s="98" t="s">
        <v>39120</v>
      </c>
      <c r="L6" s="92" t="str">
        <f>IFERROR(VLOOKUP(D6,DB!A:I,9,0),"")</f>
        <v>Latis</v>
      </c>
    </row>
    <row r="7" spans="1:16" ht="15" customHeight="1">
      <c r="A7" s="135" t="s">
        <v>39121</v>
      </c>
      <c r="B7" s="135" t="str">
        <f>IFERROR(VLOOKUP(D7,DB!A:K,11,0),"")</f>
        <v>R4</v>
      </c>
      <c r="C7" s="94">
        <v>1</v>
      </c>
      <c r="D7" s="92" t="s">
        <v>30691</v>
      </c>
      <c r="E7" s="95" t="s">
        <v>39021</v>
      </c>
      <c r="F7" s="96">
        <v>45976.784247685187</v>
      </c>
      <c r="G7" s="97">
        <f ca="1">IFERROR(NOW()-F7,"")</f>
        <v>3.0537384256604128E-2</v>
      </c>
      <c r="H7" s="96">
        <v>45976.778171296297</v>
      </c>
      <c r="I7" s="135" t="str">
        <f>IFERROR(VLOOKUP(D7,DB!A:F,6,0),"")</f>
        <v>SCECO</v>
      </c>
      <c r="J7" s="135" t="str">
        <f>IFERROR(VLOOKUP(D7,DB!A:G,7,0),"")</f>
        <v>Weak</v>
      </c>
      <c r="K7" s="98" t="s">
        <v>39122</v>
      </c>
      <c r="L7" s="92" t="str">
        <f>IFERROR(VLOOKUP(D7,DB!A:I,9,0),"")</f>
        <v>Latis</v>
      </c>
    </row>
    <row r="8" spans="1:16" ht="15" customHeight="1">
      <c r="A8" s="135" t="s">
        <v>39123</v>
      </c>
      <c r="B8" s="135" t="str">
        <f>IFERROR(VLOOKUP(D8,DB!A:K,11,0),"")</f>
        <v>R4</v>
      </c>
      <c r="C8" s="94">
        <v>1</v>
      </c>
      <c r="D8" s="92" t="s">
        <v>36293</v>
      </c>
      <c r="E8" s="95" t="s">
        <v>39021</v>
      </c>
      <c r="F8" s="96">
        <v>45976.786273148151</v>
      </c>
      <c r="G8" s="97">
        <f ca="1">IFERROR(NOW()-F8,"")</f>
        <v>2.8511921293102205E-2</v>
      </c>
      <c r="H8" s="96">
        <v>45976.780682870369</v>
      </c>
      <c r="I8" s="135" t="str">
        <f>IFERROR(VLOOKUP(D8,DB!A:F,6,0),"")</f>
        <v>Generator-SG</v>
      </c>
      <c r="J8" s="135" t="str">
        <f>IFERROR(VLOOKUP(D8,DB!A:G,7,0),"")</f>
        <v>No BB Shifted</v>
      </c>
      <c r="K8" s="98" t="s">
        <v>39124</v>
      </c>
      <c r="L8" s="92" t="str">
        <f>IFERROR(VLOOKUP(D8,DB!A:I,9,0),"")</f>
        <v>Latis</v>
      </c>
    </row>
    <row r="9" spans="1:16" ht="15" customHeight="1">
      <c r="A9" s="135"/>
      <c r="B9" s="135" t="str">
        <f>IFERROR(VLOOKUP(D9,DB!A:K,11,0),"")</f>
        <v/>
      </c>
      <c r="C9" s="94"/>
      <c r="D9" s="92"/>
      <c r="E9" s="95"/>
      <c r="F9" s="96"/>
      <c r="G9" s="97">
        <f ca="1">IFERROR(NOW()-F9,"")</f>
        <v>45976.814785069444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45976.814785069444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45976.814785069444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45976.814785069444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45976.814785069444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45976.814785069444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45976.814785069444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45976.814785069444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45976.814785069444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45976.814785069444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45976.814785069444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45976.814785069444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45976.814785069444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45976.814785069444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45976.814785069444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45976.814785069444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45976.814785069444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45976.814785069444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45976.814785069444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45976.814785069444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45976.814785069444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45976.814785069444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45976.814785069444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45976.814785069444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45976.814785069444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45976.814785069444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45976.814785069444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45976.814785069444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45976.814785069444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45976.814785069444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45976.814785069444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45976.814785069444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45976.814785069444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45976.814785069444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45976.814785069444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45976.814785069444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45976.814785069444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45976.814785069444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45976.814785069444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45976.814785069444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45976.814785069444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45976.814785069444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45976.814785069444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45976.814785069444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45976.814785069444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45976.814785069444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45976.814785069444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45976.814785069444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45976.814785069444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45976.814785069444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45976.814785069444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45976.814785069444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45976.814785069444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45976.814785069444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45976.814785069444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45976.814785069444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45976.814785069444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45976.814785069444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45976.814785069444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45976.814785069444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45976.814785069444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45976.814785069444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45976.814785069444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45976.814785069444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45976.814785069444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45976.814785069444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45976.814785069444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45976.814785069444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45976.814785069444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45976.814785069444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45976.814785069444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45976.814785069444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45976.814785069444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45976.814785069444</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45976.814785069444</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45976.814785069444</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45976.814785069444</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45976.814785069444</v>
      </c>
      <c r="H86" s="96"/>
      <c r="I86" s="135" t="str">
        <f>IFERROR(VLOOKUP(D86,DB!A:F,6,0),"")</f>
        <v/>
      </c>
      <c r="J86" s="135" t="str">
        <f>IFERROR(VLOOKUP(D86,DB!A:G,7,0),"")</f>
        <v/>
      </c>
      <c r="K86" s="98"/>
      <c r="L86" s="92" t="str">
        <f>IFERROR(VLOOKUP(D86,DB!A:I,9,0),"")</f>
        <v/>
      </c>
    </row>
  </sheetData>
  <dataValidations count="2">
    <dataValidation allowBlank="1" showInputMessage="1" showErrorMessage="1" sqref="E1" xr:uid="{A4F81451-56CC-4543-9497-104C4E44EE4B}"/>
    <dataValidation type="list" allowBlank="1" showInputMessage="1" showErrorMessage="1" sqref="E2:E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5"/>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39125</v>
      </c>
      <c r="B2" s="37" t="str">
        <f>IFERROR(VLOOKUP(D2,DB!A:K,11,0),"")</f>
        <v>R5</v>
      </c>
      <c r="C2" s="37">
        <v>3</v>
      </c>
      <c r="D2" s="107" t="s">
        <v>36011</v>
      </c>
      <c r="E2" s="37" t="s">
        <v>39021</v>
      </c>
      <c r="F2" s="38">
        <v>45891.832060185188</v>
      </c>
      <c r="G2" s="116">
        <f ca="1">IFERROR(NOW()-F2,"")</f>
        <v>84.982724884255731</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39100</v>
      </c>
      <c r="F3" s="38">
        <v>45926.188877314817</v>
      </c>
      <c r="G3" s="116">
        <f t="shared" ref="G3" ca="1" si="0">IFERROR(NOW()-F3,"")</f>
        <v>50.625907870366063</v>
      </c>
      <c r="H3" s="38">
        <v>45926.158159722225</v>
      </c>
      <c r="I3" s="37" t="str">
        <f>IFERROR(VLOOKUP(D3,DB!A:F,6,0),"")</f>
        <v>SCECO</v>
      </c>
      <c r="J3" s="37" t="str">
        <f>IFERROR(VLOOKUP(D3,DB!A:G,7,0),"")</f>
        <v>Good</v>
      </c>
      <c r="K3" s="37" t="s">
        <v>39128</v>
      </c>
      <c r="L3" s="37" t="str">
        <f>IFERROR(VLOOKUP(D3,DB!A:I,9,0),"")</f>
        <v>Latis</v>
      </c>
      <c r="M3" s="106"/>
    </row>
    <row r="4" spans="1:13" ht="48" customHeight="1">
      <c r="A4" s="124" t="s">
        <v>39129</v>
      </c>
      <c r="B4" s="124" t="str">
        <f>IFERROR(VLOOKUP(D4,DB!A:K,11,0),"")</f>
        <v>R5</v>
      </c>
      <c r="C4" s="124">
        <v>1</v>
      </c>
      <c r="D4" s="124" t="s">
        <v>34758</v>
      </c>
      <c r="E4" s="124" t="s">
        <v>39100</v>
      </c>
      <c r="F4" s="125">
        <v>45948.661111111112</v>
      </c>
      <c r="G4" s="126">
        <f t="shared" ref="G4" ca="1" si="1">IFERROR(NOW()-F4,"")</f>
        <v>28.153674074070295</v>
      </c>
      <c r="H4" s="125">
        <v>45948.661111111112</v>
      </c>
      <c r="I4" s="124" t="str">
        <f>IFERROR(VLOOKUP(D4,DB!A:F,6,0),"")</f>
        <v>SCECO</v>
      </c>
      <c r="J4" s="124" t="str">
        <f>IFERROR(VLOOKUP(D4,DB!A:G,7,0),"")</f>
        <v>Dead</v>
      </c>
      <c r="K4" s="124" t="s">
        <v>39130</v>
      </c>
      <c r="L4" s="124" t="str">
        <f>IFERROR(VLOOKUP(D4,DB!A:I,9,0),"")</f>
        <v>Latis</v>
      </c>
    </row>
    <row r="5" spans="1:13" ht="30.75">
      <c r="A5" s="124" t="s">
        <v>39131</v>
      </c>
      <c r="B5" s="124" t="s">
        <v>5443</v>
      </c>
      <c r="C5" s="124">
        <v>1</v>
      </c>
      <c r="D5" s="124" t="s">
        <v>32330</v>
      </c>
      <c r="E5" s="124" t="s">
        <v>39021</v>
      </c>
      <c r="F5" s="125">
        <v>45968.848599537036</v>
      </c>
      <c r="G5" s="126">
        <v>0.54726851851851854</v>
      </c>
      <c r="H5" s="125">
        <v>45968.827465277776</v>
      </c>
      <c r="I5" s="124" t="s">
        <v>22</v>
      </c>
      <c r="J5" s="124" t="s">
        <v>65</v>
      </c>
      <c r="K5" s="124" t="s">
        <v>39132</v>
      </c>
      <c r="L5" s="124" t="s">
        <v>8145</v>
      </c>
    </row>
    <row r="6" spans="1:13">
      <c r="A6" s="124" t="s">
        <v>39133</v>
      </c>
      <c r="B6" s="124" t="str">
        <f>IFERROR(VLOOKUP(D6,DB!A:K,11,0),"")</f>
        <v>R5</v>
      </c>
      <c r="C6" s="124">
        <v>1</v>
      </c>
      <c r="D6" s="124" t="s">
        <v>38409</v>
      </c>
      <c r="E6" s="124" t="s">
        <v>39021</v>
      </c>
      <c r="F6" s="124"/>
      <c r="G6" s="126">
        <f t="shared" ref="G6:G38" ca="1" si="2">IFERROR(NOW()-F6,"")</f>
        <v>45976.814785069444</v>
      </c>
      <c r="H6" s="125">
        <v>45976.36105324074</v>
      </c>
      <c r="I6" s="124" t="str">
        <f>IFERROR(VLOOKUP(D6,DB!A:F,6,0),"")</f>
        <v>SCECO</v>
      </c>
      <c r="J6" s="124" t="str">
        <f>IFERROR(VLOOKUP(D6,DB!A:G,7,0),"")</f>
        <v>Good</v>
      </c>
      <c r="K6" s="124" t="s">
        <v>39134</v>
      </c>
      <c r="L6" s="124" t="str">
        <f>IFERROR(VLOOKUP(D6,DB!A:I,9,0),"")</f>
        <v>Latis</v>
      </c>
    </row>
    <row r="7" spans="1:13" ht="30.75">
      <c r="A7" s="124" t="s">
        <v>39133</v>
      </c>
      <c r="B7" s="124" t="str">
        <f>IFERROR(VLOOKUP(D7,DB!A:K,11,0),"")</f>
        <v>R5</v>
      </c>
      <c r="C7" s="124">
        <v>3</v>
      </c>
      <c r="D7" s="124" t="s">
        <v>38148</v>
      </c>
      <c r="E7" s="124" t="s">
        <v>39021</v>
      </c>
      <c r="F7" s="124"/>
      <c r="G7" s="126">
        <f t="shared" ca="1" si="2"/>
        <v>45976.814785069444</v>
      </c>
      <c r="H7" s="125">
        <v>45976.442164351851</v>
      </c>
      <c r="I7" s="124" t="str">
        <f>IFERROR(VLOOKUP(D7,DB!A:F,6,0),"")</f>
        <v>SCECO</v>
      </c>
      <c r="J7" s="124" t="str">
        <f>IFERROR(VLOOKUP(D7,DB!A:G,7,0),"")</f>
        <v>Haj Removal</v>
      </c>
      <c r="K7" s="124" t="s">
        <v>39135</v>
      </c>
      <c r="L7" s="124" t="str">
        <f>IFERROR(VLOOKUP(D7,DB!A:I,9,0),"")</f>
        <v>Latis</v>
      </c>
    </row>
    <row r="8" spans="1:13" ht="30.75">
      <c r="A8" s="124" t="s">
        <v>39133</v>
      </c>
      <c r="B8" s="124" t="str">
        <f>IFERROR(VLOOKUP(D8,DB!A:K,11,0),"")</f>
        <v>R5</v>
      </c>
      <c r="C8" s="124">
        <v>2</v>
      </c>
      <c r="D8" s="124" t="s">
        <v>38268</v>
      </c>
      <c r="E8" s="124" t="s">
        <v>39021</v>
      </c>
      <c r="F8" s="124"/>
      <c r="G8" s="126">
        <f t="shared" ca="1" si="2"/>
        <v>45976.814785069444</v>
      </c>
      <c r="H8" s="158">
        <v>45976.54896990741</v>
      </c>
      <c r="I8" s="124" t="str">
        <f>IFERROR(VLOOKUP(D8,DB!A:F,6,0),"")</f>
        <v>SCECO</v>
      </c>
      <c r="J8" s="124" t="str">
        <f>IFERROR(VLOOKUP(D8,DB!A:G,7,0),"")</f>
        <v>Good</v>
      </c>
      <c r="K8" s="124" t="s">
        <v>39135</v>
      </c>
      <c r="L8" s="124" t="str">
        <f>IFERROR(VLOOKUP(D8,DB!A:I,9,0),"")</f>
        <v>Latis</v>
      </c>
    </row>
    <row r="9" spans="1:13">
      <c r="A9" s="124"/>
      <c r="B9" s="124" t="str">
        <f>IFERROR(VLOOKUP(D9,DB!A:K,11,0),"")</f>
        <v/>
      </c>
      <c r="C9" s="124"/>
      <c r="D9" s="124"/>
      <c r="E9" s="124"/>
      <c r="F9" s="124"/>
      <c r="G9" s="126">
        <f t="shared" ca="1" si="2"/>
        <v>45976.814785069444</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45976.814785069444</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45976.814785069444</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45976.814785069444</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45976.814785069444</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45976.814785069444</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45976.814785069444</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45976.814785069444</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45976.814785069444</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45976.814785069444</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45976.814785069444</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45976.814785069444</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45976.814785069444</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45976.814785069444</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45976.814785069444</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45976.814785069444</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45976.814785069444</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45976.814785069444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45976.814785069444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45976.814785069444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45976.814785069444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45976.814785069444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45976.814785069444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45976.814785069444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45976.814785069444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45976.814785069444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45976.814785069444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45976.814785069444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45976.814785069444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45976.814785069444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ref="G39:G102" ca="1" si="3">IFERROR(NOW()-F39,"")</f>
        <v>45976.814785069444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45976.814785069444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45976.814785069444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45976.814785069444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45976.814785069444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45976.814785069444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45976.814785069444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45976.814785069444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45976.814785069444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45976.814785069444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45976.814785069444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45976.814785069444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45976.814785069444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45976.814785069444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45976.814785069444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45976.814785069444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45976.814785069444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45976.814785069444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45976.814785069444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45976.814785069444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45976.814785069444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45976.814785069444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45976.814785069444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45976.814785069444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45976.814785069444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45976.814785069444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45976.814785069444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45976.814785069444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45976.814785069444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45976.814785069444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45976.814785069444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45976.814785069444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45976.814785069444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45976.814785069444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45976.814785069444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45976.814785069444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45976.814785069444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45976.814785069444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45976.814785069444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45976.814785069444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45976.814785069444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45976.814785069444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45976.814785069444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45976.814785069444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45976.814785069444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45976.814785069444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45976.814785069444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45976.814785069444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45976.814785069444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45976.814785069444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45976.814785069444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45976.814785185183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45976.814785185183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45976.814785185183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45976.814785185183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45976.814785185183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45976.814785185183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45976.814785185183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45976.814785185183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45976.814785185183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45976.814785185183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45976.814785185183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45976.814785185183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45976.814785185183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ref="G103:G166" ca="1" si="4">IFERROR(NOW()-F103,"")</f>
        <v>45976.814785185183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45976.814785185183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45976.814785185183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45976.814785185183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45976.814785185183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45976.814785185183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45976.814785185183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45976.814785185183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45976.814785185183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45976.814785185183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45976.814785185183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45976.814785185183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45976.814785185183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45976.814785185183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45976.814785185183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45976.814785185183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45976.814785185183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45976.814785185183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45976.814785185183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45976.814785185183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45976.814785185183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45976.814785185183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45976.814785185183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45976.814785185183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45976.814785185183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45976.814785185183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45976.814785185183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45976.814785185183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45976.814785185183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45976.814785185183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45976.814785185183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45976.814785185183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45976.814785185183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45976.814785185183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45976.814785185183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45976.814785185183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45976.814785185183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45976.814785185183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45976.814785185183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45976.814785185183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45976.814785185183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45976.814785185183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45976.814785185183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45976.814785185183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45976.814785185183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45976.814785185183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45976.814785185183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45976.814785185183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45976.814785185183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45976.814785185183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45976.814785185183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45976.814785185183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45976.814785185183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45976.814785185183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45976.814785185183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45976.814785185183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45976.814785185183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45976.814785185183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45976.814785185183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45976.814785185183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45976.814785185183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45976.814785185183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45976.814785185183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45976.814785185183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ref="G167:G230" ca="1" si="5">IFERROR(NOW()-F167,"")</f>
        <v>45976.814785185183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45976.814785185183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45976.814785185183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45976.814785185183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45976.814785185183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45976.814785185183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45976.814785185183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45976.814785185183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45976.814785185183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45976.814785185183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45976.814785185183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45976.814785185183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45976.814785185183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45976.814785185183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45976.814785185183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45976.814785185183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45976.814785185183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45976.814785185183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45976.814785185183</v>
      </c>
      <c r="H185" s="124"/>
      <c r="I185" s="124" t="str">
        <f>IFERROR(VLOOKUP(D185,DB!A:F,6,0),"")</f>
        <v/>
      </c>
      <c r="J185" s="124" t="str">
        <f>IFERROR(VLOOKUP(D185,DB!A:G,7,0),"")</f>
        <v/>
      </c>
      <c r="K185" s="124"/>
      <c r="L185" s="124" t="str">
        <f>IFERROR(VLOOKUP(D185,DB!A:I,9,0),"")</f>
        <v/>
      </c>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sheetData>
  <dataValidations count="2">
    <dataValidation allowBlank="1" showInputMessage="1" showErrorMessage="1" sqref="E1" xr:uid="{920C6338-E771-4DAE-8C89-92A9093EA4DE}"/>
    <dataValidation type="list" allowBlank="1" showInputMessage="1" showErrorMessage="1" sqref="E2:E1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39136</v>
      </c>
      <c r="B2" s="141" t="str">
        <f>IFERROR(VLOOKUP(D2,DB!A:K,11,0),"")</f>
        <v>R6</v>
      </c>
      <c r="C2" s="142">
        <v>1</v>
      </c>
      <c r="D2" s="141" t="s">
        <v>38019</v>
      </c>
      <c r="E2" s="124" t="s">
        <v>39021</v>
      </c>
      <c r="F2" s="143">
        <v>45976.792928240742</v>
      </c>
      <c r="G2" s="105">
        <f t="shared" ref="G2:G14" ca="1" si="0">IFERROR(NOW()-F2,"-")</f>
        <v>2.1856828701857012E-2</v>
      </c>
      <c r="H2" s="143">
        <v>45976.786782407406</v>
      </c>
      <c r="I2" s="141" t="str">
        <f>IFERROR(VLOOKUP(D2,DB!A:F,6,0),"")</f>
        <v>SCECO</v>
      </c>
      <c r="J2" s="141" t="str">
        <f>IFERROR(VLOOKUP(D2,DB!A:G,7,0),"")</f>
        <v>In progress</v>
      </c>
      <c r="K2" s="144" t="s">
        <v>39137</v>
      </c>
      <c r="L2" s="145" t="str">
        <f>IFERROR(VLOOKUP(D2,DB!A:I,9,0),"")</f>
        <v>Latis</v>
      </c>
    </row>
    <row r="3" spans="1:16382" ht="31.5" customHeight="1">
      <c r="A3" s="140"/>
      <c r="B3" s="141" t="str">
        <f>IFERROR(VLOOKUP(D3,DB!A:K,11,0),"")</f>
        <v/>
      </c>
      <c r="C3" s="142"/>
      <c r="D3" s="141"/>
      <c r="E3" s="124"/>
      <c r="F3" s="143"/>
      <c r="G3" s="105">
        <f t="shared" ca="1" si="0"/>
        <v>45976.814785069444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45976.814785069444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45976.814785069444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45976.814785069444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45976.814785069444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45976.814785069444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45976.814785069444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45976.814785069444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45976.814785069444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45976.814785069444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45976.814785069444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45976.814785069444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ref="G15:G78" ca="1" si="1">IFERROR(NOW()-F15,"-")</f>
        <v>45976.814785069444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45976.814785069444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45976.814785069444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45976.814785069444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45976.814785069444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45976.814785069444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45976.814785069444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45976.814785069444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45976.814785069444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45976.814785069444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45976.814785069444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45976.814785069444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45976.814785069444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45976.814785069444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45976.814785069444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45976.814785069444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45976.814785069444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45976.814785069444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45976.814785069444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45976.814785069444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45976.814785069444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45976.814785069444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45976.814785069444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45976.814785069444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45976.814785069444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45976.814785069444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45976.814785069444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45976.814785069444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45976.814785069444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45976.814785069444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45976.814785069444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45976.814785069444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45976.814785069444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45976.814785069444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45976.814785069444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45976.814785069444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45976.814785069444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45976.814785069444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45976.814785069444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45976.814785069444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45976.814785069444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45976.814785069444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45976.814785069444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45976.814785069444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45976.814785069444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45976.814785069444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45976.814785069444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45976.814785069444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45976.814785069444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45976.814785069444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45976.814785069444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45976.814785069444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45976.814785069444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45976.814785069444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45976.814785069444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45976.814785069444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45976.814785069444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45976.814785069444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45976.814785069444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45976.814785069444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45976.814785069444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45976.814785069444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45976.814785069444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45976.814785069444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ref="G79:G112" ca="1" si="2">IFERROR(NOW()-F79,"-")</f>
        <v>45976.814785069444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45976.814785069444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45976.814785069444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45976.814785069444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45976.814785069444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45976.814785069444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45976.814785069444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45976.814785069444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45976.814785069444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45976.814785069444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45976.814785069444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45976.814785069444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45976.814785069444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45976.814785069444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45976.814785069444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45976.814785069444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45976.814785069444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45976.814785069444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45976.814785069444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45976.814785069444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45976.814785069444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45976.814785069444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45976.814785069444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45976.814785069444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45976.814785069444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45976.814785069444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45976.814785069444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45976.814785069444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45976.814785069444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45976.814785069444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45976.814785069444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45976.814785069444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45976.814785069444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45976.814785069444</v>
      </c>
      <c r="H112" s="143"/>
      <c r="I112" s="141" t="str">
        <f>IFERROR(VLOOKUP(D112,DB!A:F,6,0),"")</f>
        <v/>
      </c>
      <c r="J112" s="141" t="str">
        <f>IFERROR(VLOOKUP(D112,DB!A:G,7,0),"")</f>
        <v/>
      </c>
      <c r="K112" s="144"/>
      <c r="L112" s="145" t="str">
        <f>IFERROR(VLOOKUP(D112,DB!A:I,9,0),"")</f>
        <v/>
      </c>
    </row>
  </sheetData>
  <dataValidations count="2">
    <dataValidation allowBlank="1" showInputMessage="1" showErrorMessage="1" sqref="E1" xr:uid="{9E1BC488-8814-4F8A-8DBE-742B3278AB71}"/>
    <dataValidation type="list" allowBlank="1" showInputMessage="1" showErrorMessage="1" sqref="E2:E1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2025-11-15T16:35:18Z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