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519" documentId="120_S{2AC9BD13-BADA-5192-A53E-5A8FF88502F6}" xr6:coauthVersionLast="47" xr6:coauthVersionMax="47" xr10:uidLastSave="{1E8DC91E-6B4E-43F5-920B-F57FD2B6B54D}"/>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I3" i="4"/>
  <c r="J3" i="4"/>
  <c r="I4" i="4"/>
  <c r="J4" i="4"/>
  <c r="I5" i="4"/>
  <c r="J5" i="4"/>
  <c r="I6" i="4"/>
  <c r="J6"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<sst xmlns="http://schemas.openxmlformats.org/spreadsheetml/2006/main" count="180289" uniqueCount="39128">
  <si>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</si>
  <si>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</si>
  <si>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</si>
  <si>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</si>
  <si>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</si>
  <si>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</si>
  <si>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</si>
  <si>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</si>
  <si>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</si>
  <si>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</si>
  <si>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</si>
  <si>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</si>
  <si>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</si>
  <si>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</si>
  <si>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</si>
  <si>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</si>
  <si>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</si>
  <si>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</si>
  <si>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</si>
  <si>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</si>
  <si>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</si>
  <si>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</si>
  <si>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</si>
  <si>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</si>
  <si>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</si>
  <si>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</si>
  <si>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</si>
  <si>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</si>
  <si>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</si>
  <si>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</si>
  <si>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</si>
  <si>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</si>
  <si>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</si>
  <si>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</si>
  <si>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</si>
  <si>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</si>
  <si>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</si>
  <si>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</si>
  <si>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</si>
  <si>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</si>
  <si>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</si>
  <si>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</si>
  <si>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</si>
  <si>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</si>
  <si>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</si>
  <si>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</si>
  <si>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</si>
  <si>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</si>
  <si>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</si>
  <si>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</si>
  <si>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</si>
  <si>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</si>
  <si>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</si>
  <si>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</si>
  <si>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</si>
  <si>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</si>
  <si>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</si>
  <si>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</si>
  <si>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</si>
  <si>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</si>
  <si>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</si>
  <si>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</si>
  <si>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</si>
  <si>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</si>
  <si>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</si>
  <si>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</si>
  <si>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</si>
  <si>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</si>
  <si>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</si>
  <si>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</si>
  <si>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</si>
  <si>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</si>
  <si>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</si>
  <si>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</si>
  <si>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</si>
  <si>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</si>
  <si>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</si>
  <si>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</si>
  <si>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</si>
  <si>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</si>
  <si>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</si>
  <si>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</si>
  <si>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</si>
  <si>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</si>
  <si>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</si>
  <si>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</si>
  <si>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</si>
  <si>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</si>
  <si>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</si>
  <si>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</si>
  <si>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</si>
  <si>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</si>
  <si>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</si>
  <si>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</si>
  <si>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</si>
  <si>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</si>
  <si>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</si>
  <si>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</si>
  <si>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</si>
  <si>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</si>
  <si>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</si>
  <si>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</si>
  <si>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</si>
  <si>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</si>
  <si>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</si>
  <si>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</si>
  <si>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</si>
  <si>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</si>
  <si>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</si>
  <si>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</si>
  <si>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</si>
  <si>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</si>
  <si>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</si>
  <si>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</si>
  <si>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</si>
  <si>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</si>
  <si>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</si>
  <si>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</si>
  <si>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</si>
  <si>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</si>
  <si>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</si>
  <si>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</si>
  <si>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</si>
  <si>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</si>
  <si>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</si>
  <si>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</si>
  <si>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</si>
  <si>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</si>
  <si>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</si>
  <si>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</si>
  <si>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</si>
  <si>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</si>
  <si>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</si>
  <si>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</si>
  <si>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</si>
  <si>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</si>
  <si>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</si>
  <si>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</si>
  <si>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</si>
  <si>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</si>
  <si>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</si>
  <si>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</si>
  <si>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</si>
  <si>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</si>
  <si>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</si>
  <si>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</si>
  <si>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</si>
  <si>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</si>
  <si>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</si>
  <si>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</si>
  <si>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</si>
  <si>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</si>
  <si>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</si>
  <si>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</si>
  <si>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</si>
  <si>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</si>
  <si>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</si>
  <si>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</si>
  <si>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</si>
  <si>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</si>
  <si>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</si>
  <si>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</si>
  <si>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</si>
  <si>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</si>
  <si>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</si>
  <si>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</si>
  <si>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</si>
  <si>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</si>
  <si>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</si>
  <si>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</si>
  <si>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</si>
  <si>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</si>
  <si>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</si>
  <si>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</si>
  <si>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</si>
  <si>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</si>
  <si>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</si>
  <si>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</si>
  <si>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</si>
  <si>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</si>
  <si>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</si>
  <si>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</si>
  <si>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</si>
  <si>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</si>
  <si>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</si>
  <si>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</si>
  <si>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</si>
  <si>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</si>
  <si>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</si>
  <si>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</si>
  <si>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</si>
  <si>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</si>
  <si>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</si>
  <si>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</si>
  <si>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</si>
  <si>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</si>
  <si>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</si>
  <si>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</si>
  <si>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</si>
  <si>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</si>
  <si>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</si>
  <si>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</si>
  <si>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</si>
  <si>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</si>
  <si>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</si>
  <si>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</si>
  <si>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</si>
  <si>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</si>
  <si>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</si>
  <si>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</si>
  <si>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</si>
  <si>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</si>
  <si>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</si>
  <si>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</si>
  <si>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</si>
  <si>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</si>
  <si>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</si>
  <si>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</si>
  <si>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</si>
  <si>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</si>
  <si>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</si>
  <si>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</si>
  <si>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</si>
  <si>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</si>
  <si>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</si>
  <si>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</si>
  <si>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</si>
  <si>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</si>
  <si>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</si>
  <si>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</si>
  <si>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</si>
  <si>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</si>
  <si>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</si>
  <si>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</si>
  <si>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</si>
  <si>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</si>
  <si>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</si>
  <si>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</si>
  <si>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</si>
  <si>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</si>
  <si>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</si>
  <si>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</si>
  <si>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</si>
  <si>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</si>
  <si>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</si>
  <si>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</si>
  <si>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</si>
  <si>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</si>
  <si>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</si>
  <si>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</si>
  <si>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</si>
  <si>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</si>
  <si>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</si>
  <si>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</si>
  <si>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</si>
  <si>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</si>
  <si>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</si>
  <si>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</si>
  <si>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</si>
  <si>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</si>
  <si>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</si>
  <si>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</si>
  <si>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</si>
  <si>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</si>
  <si>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</si>
  <si>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</si>
  <si>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</si>
  <si>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</si>
  <si>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</si>
  <si>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</si>
  <si>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</si>
  <si>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</si>
  <si>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</si>
  <si>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</si>
  <si>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</si>
  <si>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</si>
  <si>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</si>
  <si>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</si>
  <si>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</si>
  <si>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</si>
  <si>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</si>
  <si>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</si>
  <si>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</si>
  <si>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</si>
  <si>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</si>
  <si>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</si>
  <si>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</si>
  <si>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</si>
  <si>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</si>
  <si>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</si>
  <si>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</si>
  <si>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</si>
  <si>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</si>
  <si>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</si>
  <si>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</si>
  <si>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</si>
  <si>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</si>
  <si>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</si>
  <si>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</si>
  <si>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</si>
  <si>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</si>
  <si>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</si>
  <si>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</si>
  <si>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</si>
  <si>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</si>
  <si>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</si>
  <si>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</si>
  <si>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</si>
  <si>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</si>
  <si>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</si>
  <si>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</si>
  <si>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</si>
  <si>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</si>
  <si>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</si>
  <si>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</si>
  <si>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</si>
  <si>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</si>
  <si>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</si>
  <si>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</si>
  <si>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</si>
  <si>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</si>
  <si>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</si>
  <si>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</si>
  <si>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</si>
  <si>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</si>
  <si>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</si>
  <si>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</si>
  <si>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</si>
  <si>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</si>
  <si>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</si>
  <si>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</si>
  <si>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</si>
  <si>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</si>
  <si>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</si>
  <si>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</si>
  <si>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</si>
  <si>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</si>
  <si>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</si>
  <si>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</si>
  <si>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</si>
  <si>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</si>
  <si>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</si>
  <si>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</si>
  <si>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</si>
  <si>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</si>
  <si>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</si>
  <si>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</si>
  <si>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</si>
  <si>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</si>
  <si>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</si>
  <si>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</si>
  <si>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</si>
  <si>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</si>
  <si>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</si>
  <si>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</si>
  <si>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</si>
  <si>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</si>
  <si>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</si>
  <si>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</si>
  <si>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</si>
  <si>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</si>
  <si>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</si>
  <si>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</si>
  <si>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</si>
  <si>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</si>
  <si>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</si>
  <si>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</si>
  <si>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</si>
  <si>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</si>
  <si>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</si>
  <si>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</si>
  <si>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</si>
  <si>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</si>
  <si>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</si>
  <si>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</si>
  <si>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</si>
  <si>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</si>
  <si>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</si>
  <si>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</si>
  <si>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</si>
  <si>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</si>
  <si>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</si>
  <si>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</si>
  <si>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</si>
  <si>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</si>
  <si>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</si>
  <si>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</si>
  <si>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</si>
  <si>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</si>
  <si>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</si>
  <si>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</si>
  <si>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</si>
  <si>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</si>
  <si>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</si>
  <si>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</si>
  <si>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</si>
  <si>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</si>
  <si>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</si>
  <si>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</si>
  <si>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</si>
  <si>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</si>
  <si>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</si>
  <si>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</si>
  <si>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</si>
  <si>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</si>
  <si>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</si>
  <si>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</si>
  <si>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</si>
  <si>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</si>
  <si>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</si>
  <si>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</si>
  <si>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</si>
  <si>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</si>
  <si>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</si>
  <si>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</si>
  <si>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</si>
  <si>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</si>
  <si>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</si>
  <si>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</si>
  <si>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</si>
  <si>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</si>
  <si>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</si>
  <si>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</si>
  <si>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</si>
  <si>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</si>
  <si>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</si>
  <si>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</si>
  <si>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</si>
  <si>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</si>
  <si>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</si>
  <si>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</si>
  <si>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</si>
  <si>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</si>
  <si>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</si>
  <si>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</si>
  <si>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</si>
  <si>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</si>
  <si>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</si>
  <si>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</si>
  <si>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</si>
  <si>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</si>
  <si>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</si>
  <si>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</si>
  <si>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</si>
  <si>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</si>
  <si>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</si>
  <si>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</si>
  <si>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</si>
  <si>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</si>
  <si>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</si>
  <si>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</si>
  <si>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</si>
  <si>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</si>
  <si>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</si>
  <si>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</si>
  <si>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</si>
  <si>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</si>
  <si>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</si>
  <si>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</si>
  <si>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</si>
  <si>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</si>
  <si>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</si>
  <si>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</si>
  <si>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</si>
  <si>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</si>
  <si>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</si>
  <si>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</si>
  <si>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</si>
  <si>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</si>
  <si>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</si>
  <si>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</si>
  <si>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</si>
  <si>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</si>
  <si>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</si>
  <si>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</si>
  <si>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</si>
  <si>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</si>
  <si>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</si>
  <si>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</si>
  <si>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</si>
  <si>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</si>
  <si>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</si>
  <si>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</si>
  <si>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</si>
  <si>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</si>
  <si>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</si>
  <si>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</si>
  <si>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</si>
  <si>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</si>
  <si>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</si>
  <si>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</si>
  <si>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</si>
  <si>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</si>
  <si>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</si>
  <si>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</si>
  <si>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</si>
  <si>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</si>
  <si>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</si>
  <si>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</si>
  <si>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</si>
  <si>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</si>
  <si>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</si>
  <si>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</si>
  <si>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</si>
  <si>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</si>
  <si>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</si>
  <si>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</si>
  <si>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</si>
  <si>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</si>
  <si>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</si>
  <si>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</si>
  <si>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</si>
  <si>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</si>
  <si>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</si>
  <si>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</si>
  <si>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</si>
  <si>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</si>
  <si>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</si>
  <si>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</si>
  <si>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</si>
  <si>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</si>
  <si>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</si>
  <si>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</si>
  <si>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</si>
  <si>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</si>
  <si>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</si>
  <si>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</si>
  <si>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</si>
  <si>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</si>
  <si>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</si>
  <si>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</si>
  <si>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</si>
  <si>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</si>
  <si>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</si>
  <si>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</si>
  <si>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</si>
  <si>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</si>
  <si>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</si>
  <si>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</si>
  <si>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</si>
  <si>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</si>
  <si>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</si>
  <si>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</si>
  <si>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</si>
  <si>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</si>
  <si>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</si>
  <si>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</si>
  <si>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</si>
  <si>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</si>
  <si>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</si>
  <si>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</si>
  <si>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</si>
  <si>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</si>
  <si>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</si>
  <si>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</si>
  <si>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</si>
  <si>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</si>
  <si>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</si>
  <si>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</si>
  <si>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</si>
  <si>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</si>
  <si>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</si>
  <si>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</si>
  <si>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</si>
  <si>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</si>
  <si>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</si>
  <si>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</si>
  <si>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</si>
  <si>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</si>
  <si>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</si>
  <si>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</si>
  <si>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</si>
  <si>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</si>
  <si>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</si>
  <si>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</si>
  <si>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</si>
  <si>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</si>
  <si>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</si>
  <si>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</si>
  <si>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</si>
  <si>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</si>
  <si>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</si>
  <si>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</si>
  <si>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</si>
  <si>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</si>
  <si>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</si>
  <si>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</si>
  <si>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</si>
  <si>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</si>
  <si>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</si>
  <si>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</si>
  <si>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</si>
  <si>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</si>
  <si>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</si>
  <si>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</si>
  <si>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</si>
  <si>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</si>
  <si>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</si>
  <si>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</si>
  <si>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</si>
  <si>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</si>
  <si>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</si>
  <si>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</si>
  <si>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</si>
  <si>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</si>
  <si>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</si>
  <si>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</si>
  <si>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</si>
  <si>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</si>
  <si>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</si>
  <si>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</si>
  <si>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</si>
  <si>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</si>
  <si>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</si>
  <si>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</si>
  <si>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</si>
  <si>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</si>
  <si>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</si>
  <si>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</si>
  <si>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</si>
  <si>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</si>
  <si>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</si>
  <si>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</si>
  <si>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</si>
  <si>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</si>
  <si>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</si>
  <si>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</si>
  <si>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</si>
  <si>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</si>
  <si>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</si>
  <si>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</si>
  <si>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</si>
  <si>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</si>
  <si>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</si>
  <si>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</si>
  <si>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</si>
  <si>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</si>
  <si>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</si>
  <si>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</si>
  <si>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</si>
  <si>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</si>
  <si>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</si>
  <si>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</si>
  <si>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</si>
  <si>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</si>
  <si>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</si>
  <si>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</si>
  <si>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</si>
  <si>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</si>
  <si>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</si>
  <si>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</si>
  <si>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</si>
  <si>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</si>
  <si>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</si>
  <si>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</si>
  <si>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</si>
  <si>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</si>
  <si>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</si>
  <si>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</si>
  <si>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</si>
  <si>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</si>
  <si>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</si>
  <si>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</si>
  <si>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</si>
  <si>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</si>
  <si>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</si>
  <si>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</si>
  <si>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</si>
  <si>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</si>
  <si>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</si>
  <si>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</si>
  <si>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</si>
  <si>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</si>
  <si>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</si>
  <si>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</si>
  <si>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</si>
  <si>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</si>
  <si>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</si>
  <si>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</si>
  <si>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</si>
  <si>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</si>
  <si>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</si>
  <si>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</si>
  <si>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</si>
  <si>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</si>
  <si>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</si>
  <si>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</si>
  <si>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</si>
  <si>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</si>
  <si>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</si>
  <si>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</si>
  <si>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</si>
  <si>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</si>
  <si>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</si>
  <si>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</si>
  <si>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</si>
  <si>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</si>
  <si>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</si>
  <si>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</si>
  <si>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</si>
  <si>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</si>
  <si>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</si>
  <si>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</si>
  <si>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</si>
  <si>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</si>
  <si>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</si>
  <si>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</si>
  <si>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</si>
  <si>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</si>
  <si>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</si>
  <si>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</si>
  <si>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</si>
  <si>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</si>
  <si>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</si>
  <si>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</si>
  <si>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</si>
  <si>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</si>
  <si>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</si>
  <si>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</si>
  <si>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</si>
  <si>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</si>
  <si>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</si>
  <si>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</si>
  <si>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</si>
  <si>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</si>
  <si>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</si>
  <si>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</si>
  <si>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</si>
  <si>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</si>
  <si>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</si>
  <si>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</si>
  <si>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</si>
  <si>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</si>
  <si>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</si>
  <si>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</si>
  <si>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</si>
  <si>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</si>
  <si>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</si>
  <si>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</si>
  <si>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</si>
  <si>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</si>
  <si>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</si>
  <si>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</si>
  <si>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</si>
  <si>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</si>
  <si>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</si>
  <si>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</si>
  <si>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</si>
  <si>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</si>
  <si>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</si>
  <si>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</si>
  <si>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</si>
  <si>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</si>
  <si>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</si>
  <si>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</si>
  <si>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</si>
  <si>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</si>
  <si>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</si>
  <si>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</si>
  <si>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</si>
  <si>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</si>
  <si>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</si>
  <si>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</si>
  <si>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</si>
  <si>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</si>
  <si>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</si>
  <si>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</si>
  <si>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</si>
  <si>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</si>
  <si>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</si>
  <si>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</si>
  <si>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</si>
  <si>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</si>
  <si>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</si>
  <si>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</si>
  <si>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</si>
  <si>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</si>
  <si>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</si>
  <si>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</si>
  <si>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</si>
  <si>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</si>
  <si>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</si>
  <si>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</si>
  <si>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</si>
  <si>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</si>
  <si>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</si>
  <si>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</si>
  <si>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</si>
  <si>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</si>
  <si>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</si>
  <si>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</si>
  <si>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</si>
  <si>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</si>
  <si>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</si>
  <si>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</si>
  <si>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</si>
  <si>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</si>
  <si>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</si>
  <si>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</si>
  <si>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</si>
  <si>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</si>
  <si>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</si>
  <si>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</si>
  <si>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</si>
  <si>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</si>
  <si>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</si>
  <si>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</si>
  <si>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</si>
  <si>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</si>
  <si>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</si>
  <si>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</si>
  <si>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</si>
  <si>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</si>
  <si>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</si>
  <si>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</si>
  <si>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</si>
  <si>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</si>
  <si>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</si>
  <si>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</si>
  <si>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</si>
  <si>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</si>
  <si>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</si>
  <si>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</si>
  <si>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</si>
  <si>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</si>
  <si>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</si>
  <si>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</si>
  <si>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</si>
  <si>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</si>
  <si>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</si>
  <si>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</si>
  <si>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</si>
  <si>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</si>
  <si>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</si>
  <si>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</si>
  <si>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</si>
  <si>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</si>
  <si>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</si>
  <si>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</si>
  <si>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</si>
  <si>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</si>
  <si>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</si>
  <si>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</si>
  <si>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</si>
  <si>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</si>
  <si>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</si>
  <si>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</si>
  <si>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</si>
  <si>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</si>
  <si>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</si>
  <si>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</si>
  <si>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</si>
  <si>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</si>
  <si>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</si>
  <si>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</si>
  <si>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</si>
  <si>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</si>
  <si>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</si>
  <si>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</si>
  <si>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</si>
  <si>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</si>
  <si>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</si>
  <si>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</si>
  <si>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</si>
  <si>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</si>
  <si>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</si>
  <si>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</si>
  <si>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</si>
  <si>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</si>
  <si>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</si>
  <si>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</si>
  <si>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</si>
  <si>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</si>
  <si>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</si>
  <si>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</si>
  <si>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</si>
  <si>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</si>
  <si>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</si>
  <si>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</si>
  <si>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</si>
  <si>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</si>
  <si>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</si>
  <si>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</si>
  <si>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</si>
  <si>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</si>
  <si>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</si>
  <si>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</si>
  <si>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</si>
  <si>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</si>
  <si>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</si>
  <si>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</si>
  <si>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</si>
  <si>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</si>
  <si>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</si>
  <si>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</si>
  <si>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</si>
  <si>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</si>
  <si>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</si>
  <si>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</si>
  <si>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</si>
  <si>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</si>
  <si>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</si>
  <si>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</si>
  <si>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</si>
  <si>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</si>
  <si>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</si>
  <si>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</si>
  <si>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</si>
  <si>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</si>
  <si>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</si>
  <si>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</si>
  <si>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</si>
  <si>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</si>
  <si>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</si>
  <si>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</si>
  <si>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</si>
  <si>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</si>
  <si>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</si>
  <si>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</si>
  <si>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</si>
  <si>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</si>
  <si>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</si>
  <si>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</si>
  <si>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</si>
  <si>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</si>
  <si>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</si>
  <si>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</si>
  <si>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</si>
  <si>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</si>
  <si>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</si>
  <si>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</si>
  <si>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</si>
  <si>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</si>
  <si>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</si>
  <si>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</si>
  <si>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</si>
  <si>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</si>
  <si>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</si>
  <si>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</si>
  <si>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</si>
  <si>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</si>
  <si>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</si>
  <si>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</si>
  <si>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</si>
  <si>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</si>
  <si>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</si>
  <si>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</si>
  <si>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</si>
  <si>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</si>
  <si>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</si>
  <si>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</si>
  <si>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</si>
  <si>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</si>
  <si>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</si>
  <si>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</si>
  <si>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</si>
  <si>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</si>
  <si>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</si>
  <si>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</si>
  <si>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</si>
  <si>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</si>
  <si>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</si>
  <si>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</si>
  <si>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</si>
  <si>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</si>
  <si>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</si>
  <si>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</si>
  <si>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</si>
  <si>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</si>
  <si>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</si>
  <si>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</si>
  <si>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</si>
  <si>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</si>
  <si>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</si>
  <si>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</si>
  <si>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</si>
  <si>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</si>
  <si>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</si>
  <si>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</si>
  <si>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</si>
  <si>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</si>
  <si>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</si>
  <si>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</si>
  <si>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</si>
  <si>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</si>
  <si>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</si>
  <si>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</si>
  <si>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</si>
  <si>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</si>
  <si>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</si>
  <si>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</si>
  <si>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</si>
  <si>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</si>
  <si>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</si>
  <si>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</si>
  <si>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</si>
  <si>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</si>
  <si>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</si>
  <si>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</si>
  <si>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</si>
  <si>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</si>
  <si>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</si>
  <si>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</si>
  <si>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</si>
  <si>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</si>
  <si>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</si>
  <si>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</si>
  <si>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</si>
  <si>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</si>
  <si>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</si>
  <si>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</si>
  <si>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</si>
  <si>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</si>
  <si>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</si>
  <si>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</si>
  <si>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</si>
  <si>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</si>
  <si>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</si>
  <si>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</si>
  <si>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</si>
  <si>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</si>
  <si>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</si>
  <si>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</si>
  <si>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</si>
  <si>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</si>
  <si>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</si>
  <si>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</si>
  <si>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</si>
  <si>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</si>
  <si>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</si>
  <si>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</si>
  <si>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</si>
  <si>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</si>
  <si>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</si>
  <si>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</si>
  <si>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</si>
  <si>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</si>
  <si>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</si>
  <si>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</si>
  <si>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</si>
  <si>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</si>
  <si>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</si>
  <si>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</si>
  <si>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</si>
  <si>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</si>
  <si>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</si>
  <si>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</si>
  <si>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</si>
  <si>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</si>
  <si>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</si>
  <si>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</si>
  <si>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</si>
  <si>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</si>
  <si>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</si>
  <si>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</si>
  <si>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</si>
  <si>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</si>
  <si>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</si>
  <si>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</si>
  <si>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</si>
  <si>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</si>
  <si>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</si>
  <si>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</si>
  <si>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</si>
  <si>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</si>
  <si>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</si>
  <si>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</si>
  <si>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</si>
  <si>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</si>
  <si>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</si>
  <si>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</si>
  <si>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</si>
  <si>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</si>
  <si>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</si>
  <si>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</si>
  <si>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</si>
  <si>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</si>
  <si>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</si>
  <si>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</si>
  <si>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</si>
  <si>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</si>
  <si>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</si>
  <si>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</si>
  <si>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</si>
  <si>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</si>
  <si>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</si>
  <si>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</si>
  <si>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</si>
  <si>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</si>
  <si>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</si>
  <si>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</si>
  <si>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</si>
  <si>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</si>
  <si>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</si>
  <si>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</si>
  <si>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</si>
  <si>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</si>
  <si>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</si>
  <si>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</si>
  <si>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</si>
  <si>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</si>
  <si>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</si>
  <si>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</si>
  <si>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</si>
  <si>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</si>
  <si>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</si>
  <si>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</si>
  <si>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</si>
  <si>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</si>
  <si>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</si>
  <si>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</si>
  <si>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</si>
  <si>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</si>
  <si>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</si>
  <si>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</si>
  <si>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</si>
  <si>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</si>
  <si>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</si>
  <si>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</si>
  <si>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</si>
  <si>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</si>
  <si>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</si>
  <si>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</si>
  <si>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</si>
  <si>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</si>
  <si>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</si>
  <si>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</si>
  <si>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</si>
  <si>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</si>
  <si>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</si>
  <si>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</si>
  <si>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</si>
  <si>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</si>
  <si>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</si>
  <si>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</si>
  <si>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</si>
  <si>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</si>
  <si>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</si>
  <si>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</si>
  <si>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</si>
  <si>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</si>
  <si>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</si>
  <si>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</si>
  <si>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</si>
  <si>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</si>
  <si>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</si>
  <si>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</si>
  <si>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</si>
  <si>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</si>
  <si>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</si>
  <si>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</si>
  <si>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</si>
  <si>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</si>
  <si>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</si>
  <si>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</si>
  <si>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</si>
  <si>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</si>
  <si>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</si>
  <si>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</si>
  <si>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</si>
  <si>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</si>
  <si>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</si>
  <si>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</si>
  <si>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</si>
  <si>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</si>
  <si>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</si>
  <si>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</si>
  <si>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</si>
  <si>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</si>
  <si>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</si>
  <si>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</si>
  <si>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</si>
  <si>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</si>
  <si>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</si>
  <si>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</si>
  <si>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</si>
  <si>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</si>
  <si>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</si>
  <si>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</si>
  <si>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</si>
  <si>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</si>
  <si>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</si>
  <si>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</si>
  <si>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</si>
  <si>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</si>
  <si>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</si>
  <si>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</si>
  <si>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</si>
  <si>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</si>
  <si>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</si>
  <si>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</si>
  <si>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</si>
  <si>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</si>
  <si>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</si>
  <si>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</si>
  <si>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</si>
  <si>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</si>
  <si>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</si>
  <si>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</si>
  <si>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</si>
  <si>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</si>
  <si>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</si>
  <si>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</si>
  <si>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</si>
  <si>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</si>
  <si>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</si>
  <si>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</si>
  <si>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</si>
  <si>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</si>
  <si>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</si>
  <si>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</si>
  <si>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</si>
  <si>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</si>
  <si>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</si>
  <si>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</si>
  <si>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</si>
  <si>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</si>
  <si>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</si>
  <si>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</si>
  <si>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</si>
  <si>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</si>
  <si>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</si>
  <si>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</si>
  <si>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</si>
  <si>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</si>
  <si>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</si>
  <si>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</si>
  <si>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</si>
  <si>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</si>
  <si>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</si>
  <si>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</si>
  <si>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</si>
  <si>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</si>
  <si>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</si>
  <si>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</si>
  <si>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</si>
  <si>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</si>
  <si>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</si>
  <si>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</si>
  <si>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</si>
  <si>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</si>
  <si>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</si>
  <si>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</si>
  <si>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</si>
  <si>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</si>
  <si>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</si>
  <si>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</si>
  <si>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</si>
  <si>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</si>
  <si>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</si>
  <si>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</si>
  <si>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</si>
  <si>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</si>
  <si>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</si>
  <si>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</si>
  <si>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</si>
  <si>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</si>
  <si>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</si>
  <si>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</si>
  <si>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</si>
  <si>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</si>
  <si>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</si>
  <si>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</si>
  <si>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</si>
  <si>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</si>
  <si>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</si>
  <si>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</si>
  <si>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</si>
  <si>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</si>
  <si>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</si>
  <si>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</si>
  <si>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</si>
  <si>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</si>
  <si>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</si>
  <si>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</si>
  <si>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</si>
  <si>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</si>
  <si>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</si>
  <si>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</si>
  <si>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</si>
  <si>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</si>
  <si>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</si>
  <si>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</si>
  <si>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</si>
  <si>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</si>
  <si>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</si>
  <si>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</si>
  <si>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</si>
  <si>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</si>
  <si>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</si>
  <si>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</si>
  <si>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</si>
  <si>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</si>
  <si>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</si>
  <si>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</si>
  <si>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</si>
  <si>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</si>
  <si>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</si>
  <si>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</si>
  <si>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</si>
  <si>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</si>
  <si>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</si>
  <si>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</si>
  <si>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</si>
  <si>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</si>
  <si>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</si>
  <si>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</si>
  <si>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</si>
  <si>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</si>
  <si>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</si>
  <si>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</si>
  <si>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</si>
  <si>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</si>
  <si>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</si>
  <si>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</si>
  <si>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</si>
  <si>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</si>
  <si>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</si>
  <si>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</si>
  <si>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</si>
  <si>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</si>
  <si>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</si>
  <si>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</si>
  <si>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</si>
  <si>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</si>
  <si>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</si>
  <si>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</si>
  <si>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</si>
  <si>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</si>
  <si>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</si>
  <si>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</si>
  <si>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</si>
  <si>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</si>
  <si>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</si>
  <si>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</si>
  <si>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</si>
  <si>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</si>
  <si>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</si>
  <si>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</si>
  <si>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</si>
  <si>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</si>
  <si>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</si>
  <si>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</si>
  <si>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</si>
  <si>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</si>
  <si>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</si>
  <si>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</si>
  <si>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</si>
  <si>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</si>
  <si>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</si>
  <si>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</si>
  <si>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</si>
  <si>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</si>
  <si>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</si>
  <si>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</si>
  <si>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</si>
  <si>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</si>
  <si>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</si>
  <si>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</si>
  <si>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</si>
  <si>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</si>
  <si>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</si>
  <si>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</si>
  <si>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</si>
  <si>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</si>
  <si>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</si>
  <si>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</si>
  <si>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</si>
  <si>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</si>
  <si>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</si>
  <si>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</si>
  <si>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</si>
  <si>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</si>
  <si>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</si>
  <si>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</si>
  <si>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</si>
  <si>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</si>
  <si>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</si>
  <si>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</si>
  <si>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</si>
  <si>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</si>
  <si>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</si>
  <si>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</si>
  <si>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</si>
  <si>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</si>
  <si>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</si>
  <si>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</si>
  <si>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</si>
  <si>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</si>
  <si>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</si>
  <si>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</si>
  <si>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</si>
  <si>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</si>
  <si>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</si>
  <si>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</si>
  <si>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</si>
  <si>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</si>
  <si>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</si>
  <si>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</si>
  <si>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</si>
  <si>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</si>
  <si>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</si>
  <si>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</si>
  <si>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</si>
  <si>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</si>
  <si>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</si>
  <si>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</si>
  <si>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</si>
  <si>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</si>
  <si>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</si>
  <si>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</si>
  <si>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</si>
  <si>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</si>
  <si>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</si>
  <si>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</si>
  <si>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</si>
  <si>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</si>
  <si>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</si>
  <si>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</si>
  <si>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</si>
  <si>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</si>
  <si>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</si>
  <si>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</si>
  <si>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</si>
  <si>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</si>
  <si>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</si>
  <si>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</si>
  <si>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</si>
  <si>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</si>
  <si>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</si>
  <si>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</si>
  <si>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</si>
  <si>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</si>
  <si>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</si>
  <si>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</si>
  <si>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</si>
  <si>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</si>
  <si>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</si>
  <si>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</si>
  <si>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</si>
  <si>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</si>
  <si>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</si>
  <si>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</si>
  <si>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</si>
  <si>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</si>
  <si>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</si>
  <si>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</si>
  <si>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</si>
  <si>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</si>
  <si>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</si>
  <si>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</si>
  <si>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</si>
  <si>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</si>
  <si>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</si>
  <si>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</si>
  <si>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</si>
  <si>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</si>
  <si>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</si>
  <si>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</si>
  <si>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</si>
  <si>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</si>
  <si>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</si>
  <si>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</si>
  <si>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</si>
  <si>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</si>
  <si>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</si>
  <si>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</si>
  <si>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</si>
  <si>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</si>
  <si>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</si>
  <si>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</si>
  <si>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</si>
  <si>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</si>
  <si>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</si>
  <si>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</si>
  <si>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</si>
  <si>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</si>
  <si>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</si>
  <si>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</si>
  <si>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</si>
  <si>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</si>
  <si>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</si>
  <si>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</si>
  <si>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</si>
  <si>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</si>
  <si>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</si>
  <si>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</si>
  <si>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</si>
  <si>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</si>
  <si>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</si>
  <si>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</si>
  <si>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</si>
  <si>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</si>
  <si>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</si>
  <si>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</si>
  <si>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</si>
  <si>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</si>
  <si>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</si>
  <si>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</si>
  <si>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</si>
  <si>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</si>
  <si>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</si>
  <si>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</si>
  <si>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</si>
  <si>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</si>
  <si>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</si>
  <si>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</si>
  <si>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</si>
  <si>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</si>
  <si>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</si>
  <si>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</si>
  <si>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</si>
  <si>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</si>
  <si>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</si>
  <si>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</si>
  <si>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</si>
  <si>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</si>
  <si>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</si>
  <si>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</si>
  <si>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</si>
  <si>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</si>
  <si>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</si>
  <si>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</si>
  <si>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</si>
  <si>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</si>
  <si>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</si>
  <si>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</si>
  <si>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</si>
  <si>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</si>
  <si>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</si>
  <si>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</si>
  <si>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</si>
  <si>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</si>
  <si>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</si>
  <si>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</si>
  <si>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</si>
  <si>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</si>
  <si>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</si>
  <si>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</si>
  <si>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</si>
  <si>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</si>
  <si>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</si>
  <si>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</si>
  <si>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</si>
  <si>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</si>
  <si>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</si>
  <si>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</si>
  <si>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</si>
  <si>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</si>
  <si>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</si>
  <si>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</si>
  <si>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</si>
  <si>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</si>
  <si>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</si>
  <si>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</si>
  <si>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</si>
  <si>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</si>
  <si>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</si>
  <si>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</si>
  <si>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</si>
  <si>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</si>
  <si>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</si>
  <si>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</si>
  <si>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</si>
  <si>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</si>
  <si>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</si>
  <si>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</si>
  <si>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</si>
  <si>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</si>
  <si>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</si>
  <si>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</si>
  <si>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</si>
  <si>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</si>
  <si>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</si>
  <si>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</si>
  <si>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</si>
  <si>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</si>
  <si>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</si>
  <si>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</si>
  <si>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</si>
  <si>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</si>
  <si>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</si>
  <si>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</si>
  <si>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</si>
  <si>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</si>
  <si>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</si>
  <si>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</si>
  <si>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</si>
  <si>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</si>
  <si>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</si>
  <si>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</si>
  <si>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</si>
  <si>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</si>
  <si>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</si>
  <si>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</si>
  <si>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</si>
  <si>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</si>
  <si>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</si>
  <si>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</si>
  <si>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</si>
  <si>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</si>
  <si>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</si>
  <si>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</si>
  <si>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</si>
  <si>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</si>
  <si>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</si>
  <si>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</si>
  <si>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</si>
  <si>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</si>
  <si>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</si>
  <si>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</si>
  <si>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</si>
  <si>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</si>
  <si>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</si>
  <si>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</si>
  <si>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</si>
  <si>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</si>
  <si>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</si>
  <si>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</si>
  <si>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</si>
  <si>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</si>
  <si>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</si>
  <si>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</si>
  <si>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</si>
  <si>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</si>
  <si>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</si>
  <si>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</si>
  <si>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</si>
  <si>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</si>
  <si>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</si>
  <si>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</si>
  <si>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</si>
  <si>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</si>
  <si>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</si>
  <si>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</si>
  <si>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</si>
  <si>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</si>
  <si>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</si>
  <si>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</si>
  <si>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</si>
  <si>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</si>
  <si>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</si>
  <si>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</si>
  <si>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</si>
  <si>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</si>
  <si>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</si>
  <si>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</si>
  <si>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</si>
  <si>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</si>
  <si>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</si>
  <si>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</si>
  <si>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</si>
  <si>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</si>
  <si>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</si>
  <si>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</si>
  <si>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</si>
  <si>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</si>
  <si>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</si>
  <si>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</si>
  <si>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</si>
  <si>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</si>
  <si>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</si>
  <si>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</si>
  <si>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</si>
  <si>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</si>
  <si>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</si>
  <si>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</si>
  <si>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</si>
  <si>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</si>
  <si>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</si>
  <si>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</si>
  <si>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</si>
  <si>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</si>
  <si>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</si>
  <si>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</si>
  <si>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</si>
  <si>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</si>
  <si>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</si>
  <si>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</si>
  <si>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</si>
  <si>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</si>
  <si>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</si>
  <si>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</si>
  <si>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</si>
  <si>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</si>
  <si>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</si>
  <si>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</si>
  <si>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</si>
  <si>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</si>
  <si>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</si>
  <si>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</si>
  <si>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</si>
  <si>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</si>
  <si>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</si>
  <si>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</si>
  <si>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</si>
  <si>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</si>
  <si>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</si>
  <si>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</si>
  <si>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</si>
  <si>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</si>
  <si>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</si>
  <si>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</si>
  <si>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</si>
  <si>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</si>
  <si>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</si>
  <si>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</si>
  <si>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</si>
  <si>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</si>
  <si>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</si>
  <si>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</si>
  <si>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</si>
  <si>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</si>
  <si>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</si>
  <si>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</si>
  <si>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</si>
  <si>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</si>
  <si>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</si>
  <si>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</si>
  <si>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</si>
  <si>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</si>
  <si>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</si>
  <si>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</si>
  <si>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</si>
  <si>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</si>
  <si>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</si>
  <si>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</si>
  <si>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</si>
  <si>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</si>
  <si>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</si>
  <si>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</si>
  <si>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</si>
  <si>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</si>
  <si>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</si>
  <si>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</si>
  <si>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</si>
  <si>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</si>
  <si>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</si>
  <si>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</si>
  <si>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</si>
  <si>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</si>
  <si>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</si>
  <si>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</si>
  <si>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</si>
  <si>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</si>
  <si>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</si>
  <si>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</si>
  <si>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</si>
  <si>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</si>
  <si>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</si>
  <si>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</si>
  <si>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</si>
  <si>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</si>
  <si>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</si>
  <si>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</si>
  <si>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</si>
  <si>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</si>
  <si>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</si>
  <si>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</si>
  <si>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</si>
  <si>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</si>
  <si>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</si>
  <si>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</si>
  <si>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</si>
  <si>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</si>
  <si>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</si>
  <si>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</si>
  <si>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</si>
  <si>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</si>
  <si>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</si>
  <si>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</si>
  <si>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</si>
  <si>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</si>
  <si>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</si>
  <si>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</si>
  <si>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</si>
  <si>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</si>
  <si>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</si>
  <si>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</si>
  <si>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</si>
  <si>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</si>
  <si>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</si>
  <si>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</si>
  <si>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</si>
  <si>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</si>
  <si>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</si>
  <si>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</si>
  <si>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</si>
  <si>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</si>
  <si>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</si>
  <si>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</si>
  <si>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</si>
  <si>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</si>
  <si>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</si>
  <si>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</si>
  <si>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</si>
  <si>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</si>
  <si>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</si>
  <si>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</si>
  <si>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</si>
  <si>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</si>
  <si>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</si>
  <si>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</si>
  <si>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</si>
  <si>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</si>
  <si>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</si>
  <si>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</si>
  <si>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</si>
  <si>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</si>
  <si>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</si>
  <si>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</si>
  <si>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</si>
  <si>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</si>
  <si>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</si>
  <si>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</si>
  <si>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</si>
  <si>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</si>
  <si>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</si>
  <si>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</si>
  <si>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</si>
  <si>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</si>
  <si>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</si>
  <si>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</si>
  <si>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</si>
  <si>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</si>
  <si>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</si>
  <si>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</si>
  <si>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</si>
  <si>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</si>
  <si>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</si>
  <si>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</si>
  <si>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</si>
  <si>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</si>
  <si>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</si>
  <si>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</si>
  <si>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</si>
  <si>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</si>
  <si>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</si>
  <si>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</si>
  <si>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</si>
  <si>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</si>
  <si>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</si>
  <si>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</si>
  <si>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</si>
  <si>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</si>
  <si>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</si>
  <si>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</si>
  <si>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</si>
  <si>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</si>
  <si>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</si>
  <si>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</si>
  <si>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</si>
  <si>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</si>
  <si>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</si>
  <si>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</si>
  <si>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</si>
  <si>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</si>
  <si>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</si>
  <si>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</si>
  <si>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</si>
  <si>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</si>
  <si>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</si>
  <si>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</si>
  <si>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</si>
  <si>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</si>
  <si>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</si>
  <si>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</si>
  <si>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</si>
  <si>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</si>
  <si>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</si>
  <si>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</si>
  <si>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</si>
  <si>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</si>
  <si>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</si>
  <si>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</si>
  <si>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</si>
  <si>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</si>
  <si>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</si>
  <si>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</si>
  <si>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</si>
  <si>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</si>
  <si>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</si>
  <si>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</si>
  <si>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</si>
  <si>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</si>
  <si>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</si>
  <si>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</si>
  <si>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</si>
  <si>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</si>
  <si>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</si>
  <si>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</si>
  <si>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</si>
  <si>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</si>
  <si>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</si>
  <si>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</si>
  <si>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</si>
  <si>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</si>
  <si>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</si>
  <si>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</si>
  <si>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</si>
  <si>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</si>
  <si>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</si>
  <si>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</si>
  <si>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</si>
  <si>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</si>
  <si>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</si>
  <si>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</si>
  <si>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</si>
  <si>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</si>
  <si>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</si>
  <si>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</si>
  <si>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</si>
  <si>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</si>
  <si>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</si>
  <si>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</si>
  <si>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</si>
  <si>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</si>
  <si>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</si>
  <si>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</si>
  <si>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</si>
  <si>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</si>
  <si>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</si>
  <si>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</si>
  <si>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</si>
  <si>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</si>
  <si>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</si>
  <si>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</si>
  <si>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</si>
  <si>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</si>
  <si>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</si>
  <si>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</si>
  <si>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</si>
  <si>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</si>
  <si>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</si>
  <si>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</si>
  <si>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</si>
  <si>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</si>
  <si>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</si>
  <si>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</si>
  <si>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</si>
  <si>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</si>
  <si>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</si>
  <si>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</si>
  <si>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</si>
  <si>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</si>
  <si>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</si>
  <si>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</si>
  <si>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</si>
  <si>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</si>
  <si>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</si>
  <si>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</si>
  <si>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</si>
  <si>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</si>
  <si>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</si>
  <si>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</si>
  <si>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</si>
  <si>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</si>
  <si>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</si>
  <si>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</si>
  <si>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</si>
  <si>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</si>
  <si>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</si>
  <si>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</si>
  <si>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</si>
  <si>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</si>
  <si>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</si>
  <si>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</si>
  <si>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</si>
  <si>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</si>
  <si>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</si>
  <si>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</si>
  <si>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</si>
  <si>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</si>
  <si>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</si>
  <si>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</si>
  <si>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</si>
  <si>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</si>
  <si>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</si>
  <si>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</si>
  <si>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</si>
  <si>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</si>
  <si>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</si>
  <si>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</si>
  <si>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</si>
  <si>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</si>
  <si>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</si>
  <si>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</si>
  <si>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</si>
  <si>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</si>
  <si>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</si>
  <si>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</si>
  <si>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</si>
  <si>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</si>
  <si>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</si>
  <si>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</si>
  <si>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</si>
  <si>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</si>
  <si>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</si>
  <si>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</si>
  <si>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</si>
  <si>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</si>
  <si>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</si>
  <si>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</si>
  <si>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</si>
  <si>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</si>
  <si>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</si>
  <si>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</si>
  <si>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</si>
  <si>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</si>
  <si>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</si>
  <si>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</si>
  <si>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</si>
  <si>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</si>
  <si>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</si>
  <si>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</si>
  <si>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</si>
  <si>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</si>
  <si>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</si>
  <si>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</si>
  <si>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</si>
  <si>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</si>
  <si>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</si>
  <si>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</si>
  <si>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</si>
  <si>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</si>
  <si>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</si>
  <si>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</si>
  <si>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</si>
  <si>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</si>
  <si>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</si>
  <si>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</si>
  <si>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</si>
  <si>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</si>
  <si>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</si>
  <si>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</si>
  <si>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</si>
  <si>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</si>
  <si>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</si>
  <si>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</si>
  <si>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</si>
  <si>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</si>
  <si>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</si>
  <si>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</si>
  <si>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</si>
  <si>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</si>
  <si>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</si>
  <si>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</si>
  <si>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</si>
  <si>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</si>
  <si>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</si>
  <si>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</si>
  <si>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</si>
  <si>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</si>
  <si>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</si>
  <si>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</si>
  <si>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</si>
  <si>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</si>
  <si>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</si>
  <si>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</si>
  <si>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</si>
  <si>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</si>
  <si>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</si>
  <si>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</si>
  <si>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</si>
  <si>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</si>
  <si>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</si>
  <si>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</si>
  <si>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</si>
  <si>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</si>
  <si>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</si>
  <si>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</si>
  <si>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</si>
  <si>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</si>
  <si>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</si>
  <si>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</si>
  <si>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</si>
  <si>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</si>
  <si>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</si>
  <si>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</si>
  <si>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</si>
  <si>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</si>
  <si>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</si>
  <si>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</si>
  <si>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</si>
  <si>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</si>
  <si>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</si>
  <si>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</si>
  <si>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</si>
  <si>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</si>
  <si>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</si>
  <si>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</si>
  <si>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</si>
  <si>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</si>
  <si>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</si>
  <si>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</si>
  <si>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</si>
  <si>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</si>
  <si>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</si>
  <si>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</si>
  <si>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</si>
  <si>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</si>
  <si>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</si>
  <si>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</si>
  <si>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</si>
  <si>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</si>
  <si>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</si>
  <si>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</si>
  <si>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</si>
  <si>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</si>
  <si>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</si>
  <si>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</si>
  <si>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</si>
  <si>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</si>
  <si>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</si>
  <si>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</si>
  <si>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</si>
  <si>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</si>
  <si>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</si>
  <si>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</si>
  <si>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</si>
  <si>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</si>
  <si>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</si>
  <si>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</si>
  <si>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</si>
  <si>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</si>
  <si>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</si>
  <si>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</si>
  <si>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</si>
  <si>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</si>
  <si>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</si>
  <si>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</si>
  <si>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</si>
  <si>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</si>
  <si>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</si>
  <si>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</si>
  <si>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</si>
  <si>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</si>
  <si>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</si>
  <si>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</si>
  <si>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</si>
  <si>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</si>
  <si>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</si>
  <si>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</si>
  <si>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</si>
  <si>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</si>
  <si>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</si>
  <si>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</si>
  <si>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</si>
  <si>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</si>
  <si>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</si>
  <si>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</si>
  <si>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</si>
  <si>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</si>
  <si>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</si>
  <si>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</si>
  <si>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</si>
  <si>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</si>
  <si>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</si>
  <si>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</si>
  <si>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</si>
  <si>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</si>
  <si>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</si>
  <si>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</si>
  <si>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</si>
  <si>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</si>
  <si>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</si>
  <si>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</si>
  <si>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</si>
  <si>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</si>
  <si>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</si>
  <si>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</si>
  <si>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</si>
  <si>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</si>
  <si>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</si>
  <si>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</si>
  <si>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</si>
  <si>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</si>
  <si>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</si>
  <si>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</si>
  <si>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</si>
  <si>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</si>
  <si>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</si>
  <si>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</si>
  <si>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</si>
  <si>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</si>
  <si>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</si>
  <si>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</si>
  <si>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</si>
  <si>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</si>
  <si>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</si>
  <si>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</si>
  <si>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</si>
  <si>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</si>
  <si>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</si>
  <si>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</si>
  <si>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</si>
  <si>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</si>
  <si>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</si>
  <si>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</si>
  <si>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</si>
  <si>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</si>
  <si>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</si>
  <si>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</si>
  <si>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</si>
  <si>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</si>
  <si>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</si>
  <si>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</si>
  <si>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</si>
  <si>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</si>
  <si>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</si>
  <si>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</si>
  <si>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</si>
  <si>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</si>
  <si>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</si>
  <si>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</si>
  <si>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</si>
  <si>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</si>
  <si>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</si>
  <si>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</si>
  <si>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</si>
  <si>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</si>
  <si>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</si>
  <si>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</si>
  <si>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</si>
  <si>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</si>
  <si>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</si>
  <si>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</si>
  <si>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</si>
  <si>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</si>
  <si>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</si>
  <si>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</si>
  <si>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</si>
  <si>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</si>
  <si>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</si>
  <si>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</si>
  <si>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</si>
  <si>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</si>
  <si>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</si>
  <si>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</si>
  <si>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</si>
  <si>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</si>
  <si>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</si>
  <si>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</si>
  <si>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</si>
  <si>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</si>
  <si>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</si>
  <si>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</si>
  <si>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</si>
  <si>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</si>
  <si>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</si>
  <si>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</si>
  <si>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</si>
  <si>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</si>
  <si>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</si>
  <si>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</si>
  <si>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</si>
  <si>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</si>
  <si>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</si>
  <si>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</si>
  <si>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</si>
  <si>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</si>
  <si>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</si>
  <si>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</si>
  <si>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</si>
  <si>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</si>
  <si>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</si>
  <si>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</si>
  <si>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</si>
  <si>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</si>
  <si>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</si>
  <si>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</si>
  <si>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</si>
  <si>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</si>
  <si>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</si>
  <si>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</si>
  <si>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</si>
  <si>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</si>
  <si>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</si>
  <si>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</si>
  <si>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</si>
  <si>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</si>
  <si>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</si>
  <si>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</si>
  <si>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</si>
  <si>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</si>
  <si>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</si>
  <si>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</si>
  <si>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</si>
  <si>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</si>
  <si>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</si>
  <si>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</si>
  <si>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</si>
  <si>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</si>
  <si>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</si>
  <si>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</si>
  <si>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</si>
  <si>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</si>
  <si>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</si>
  <si>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</si>
  <si>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</si>
  <si>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</si>
  <si>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</si>
  <si>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</si>
  <si>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</si>
  <si>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</si>
  <si>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</si>
  <si>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</si>
  <si>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</si>
  <si>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</si>
  <si>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</si>
  <si>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</si>
  <si>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</si>
  <si>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</si>
  <si>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</si>
  <si>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</si>
  <si>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</si>
  <si>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</si>
  <si>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</si>
  <si>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</si>
  <si>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</si>
  <si>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</si>
  <si>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</si>
  <si>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</si>
  <si>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</si>
  <si>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</si>
  <si>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</si>
  <si>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</si>
  <si>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</si>
  <si>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</si>
  <si>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</si>
  <si>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</si>
  <si>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</si>
  <si>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</si>
  <si>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</si>
  <si>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</si>
  <si>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</si>
  <si>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</si>
  <si>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</si>
  <si>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</si>
  <si>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</si>
  <si>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</si>
  <si>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</si>
  <si>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</si>
  <si>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</si>
  <si>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</si>
  <si>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</si>
  <si>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</si>
  <si>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</si>
  <si>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</si>
  <si>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</si>
  <si>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</si>
  <si>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</si>
  <si>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</si>
  <si>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</si>
  <si>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</si>
  <si>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</si>
  <si>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</si>
  <si>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</si>
  <si>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</si>
  <si>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</si>
  <si>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</si>
  <si>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</si>
  <si>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</si>
  <si>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</si>
  <si>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</si>
  <si>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</si>
  <si>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</si>
  <si>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</si>
  <si>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</si>
  <si>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</si>
  <si>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</si>
  <si>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</si>
  <si>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</si>
  <si>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</si>
  <si>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</si>
  <si>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</si>
  <si>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</si>
  <si>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</si>
  <si>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</si>
  <si>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</si>
  <si>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</si>
  <si>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</si>
  <si>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</si>
  <si>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</si>
  <si>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</si>
  <si>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</si>
  <si>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</si>
  <si>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</si>
  <si>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</si>
  <si>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</si>
  <si>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</si>
  <si>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</si>
  <si>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</si>
  <si>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</si>
  <si>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</si>
  <si>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</si>
  <si>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</si>
  <si>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</si>
  <si>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</si>
  <si>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</si>
  <si>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</si>
  <si>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</si>
  <si>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</si>
  <si>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</si>
  <si>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</si>
  <si>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</si>
  <si>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</si>
  <si>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</si>
  <si>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</si>
  <si>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</si>
  <si>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</si>
  <si>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</si>
  <si>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</si>
  <si>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</si>
  <si>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</si>
  <si>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</si>
  <si>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</si>
  <si>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</si>
  <si>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</si>
  <si>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</si>
  <si>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</si>
  <si>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</si>
  <si>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</si>
  <si>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</si>
  <si>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</si>
  <si>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</si>
  <si>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</si>
  <si>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</si>
  <si>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</si>
  <si>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</si>
  <si>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</si>
  <si>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</si>
  <si>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</si>
  <si>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</si>
  <si>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</si>
  <si>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</si>
  <si>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</si>
  <si>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</si>
  <si>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</si>
  <si>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</si>
  <si>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</si>
  <si>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</si>
  <si>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</si>
  <si>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</si>
  <si>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</si>
  <si>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</si>
  <si>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</si>
  <si>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</si>
  <si>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</si>
  <si>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</si>
  <si>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</si>
  <si>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</si>
  <si>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</si>
  <si>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</si>
  <si>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</si>
  <si>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</si>
  <si>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</si>
  <si>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</si>
  <si>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</si>
  <si>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</si>
  <si>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</si>
  <si>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</si>
  <si>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</si>
  <si>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</si>
  <si>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</si>
  <si>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</si>
  <si>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</si>
  <si>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</si>
  <si>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</si>
  <si>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</si>
  <si>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</si>
  <si>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</si>
  <si>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</si>
  <si>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</si>
  <si>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</si>
  <si>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</si>
  <si>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</si>
  <si>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</si>
  <si>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</si>
  <si>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</si>
  <si>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</si>
  <si>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</si>
  <si>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</si>
  <si>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</si>
  <si>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</si>
  <si>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</si>
  <si>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</si>
  <si>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</si>
  <si>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</si>
  <si>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</si>
  <si>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</si>
  <si>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</si>
  <si>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</si>
  <si>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</si>
  <si>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</si>
  <si>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</si>
  <si>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</si>
  <si>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</si>
  <si>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</si>
  <si>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</si>
  <si>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</si>
  <si>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</si>
  <si>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</si>
  <si>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</si>
  <si>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</si>
  <si>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</si>
  <si>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</si>
  <si>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</si>
  <si>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</si>
  <si>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</si>
  <si>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</si>
  <si>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</si>
  <si>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</si>
  <si>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</si>
  <si>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</si>
  <si>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</si>
  <si>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</si>
  <si>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</si>
  <si>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</si>
  <si>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</si>
  <si>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</si>
  <si>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</si>
  <si>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</si>
  <si>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</si>
  <si>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</si>
  <si>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</si>
  <si>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</si>
  <si>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</si>
  <si>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</si>
  <si>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</si>
  <si>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</si>
  <si>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</si>
  <si>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</si>
  <si>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</si>
  <si>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</si>
  <si>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</si>
  <si>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</si>
  <si>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</si>
  <si>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</si>
  <si>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</si>
  <si>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</si>
  <si>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</si>
  <si>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</si>
  <si>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</si>
  <si>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</si>
  <si>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</si>
  <si>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</si>
  <si>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</si>
  <si>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</si>
  <si>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</si>
  <si>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</si>
  <si>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</si>
  <si>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</si>
  <si>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</si>
  <si>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</si>
  <si>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</si>
  <si>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</si>
  <si>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</si>
  <si>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</si>
  <si>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</si>
  <si>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</si>
  <si>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</si>
  <si>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</si>
  <si>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</si>
  <si>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</si>
  <si>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</si>
  <si>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</si>
  <si>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</si>
  <si>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</si>
  <si>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</si>
  <si>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</si>
  <si>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</si>
  <si>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</si>
  <si>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</si>
  <si>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</si>
  <si>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</si>
  <si>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</si>
  <si>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</si>
  <si>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</si>
  <si>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</si>
  <si>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</si>
  <si>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</si>
  <si>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</si>
  <si>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</si>
  <si>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</si>
  <si>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</si>
  <si>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</si>
  <si>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</si>
  <si>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</si>
  <si>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</si>
  <si>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</si>
  <si>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</si>
  <si>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</si>
  <si>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</si>
  <si>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</si>
  <si>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</si>
  <si>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</si>
  <si>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</si>
  <si>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</si>
  <si>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</si>
  <si>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</si>
  <si>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</si>
  <si>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</si>
  <si>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</si>
  <si>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</si>
  <si>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</si>
  <si>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</si>
  <si>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</si>
  <si>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</si>
  <si>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</si>
  <si>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</si>
  <si>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</si>
  <si>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</si>
  <si>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</si>
  <si>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</si>
  <si>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</si>
  <si>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</si>
  <si>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</si>
  <si>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</si>
  <si>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</si>
  <si>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</si>
  <si>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</si>
  <si>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</si>
  <si>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</si>
  <si>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</si>
  <si>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</si>
  <si>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</si>
  <si>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</si>
  <si>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</si>
  <si>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</si>
  <si>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</si>
  <si>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</si>
  <si>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</si>
  <si>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</si>
  <si>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</si>
  <si>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</si>
  <si>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</si>
  <si>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</si>
  <si>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</si>
  <si>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</si>
  <si>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</si>
  <si>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</si>
  <si>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</si>
  <si>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</si>
  <si>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</si>
  <si>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</si>
  <si>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</si>
  <si>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</si>
  <si>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</si>
  <si>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</si>
  <si>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</si>
  <si>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</si>
  <si>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</si>
  <si>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</si>
  <si>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</si>
  <si>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</si>
  <si>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</si>
  <si>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</si>
  <si>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</si>
  <si>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</si>
  <si>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</si>
  <si>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</si>
  <si>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</si>
  <si>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</si>
  <si>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</si>
  <si>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</si>
  <si>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</si>
  <si>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</si>
  <si>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</si>
  <si>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</si>
  <si>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</si>
  <si>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</si>
  <si>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</si>
  <si>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</si>
  <si>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</si>
  <si>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</si>
  <si>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</si>
  <si>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</si>
  <si>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</si>
  <si>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</si>
  <si>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</si>
  <si>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</si>
  <si>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</si>
  <si>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</si>
  <si>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</si>
  <si>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</si>
  <si>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</si>
  <si>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</si>
  <si>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</si>
  <si>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</si>
  <si>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</si>
  <si>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</si>
  <si>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</si>
  <si>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</si>
  <si>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</si>
  <si>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</si>
  <si>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</si>
  <si>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</si>
  <si>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</si>
  <si>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</si>
  <si>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</si>
  <si>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</si>
  <si>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</si>
  <si>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</si>
  <si>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</si>
  <si>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</si>
  <si>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</si>
  <si>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</si>
  <si>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</si>
  <si>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</si>
  <si>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</si>
  <si>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</si>
  <si>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</si>
  <si>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</si>
  <si>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</si>
  <si>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</si>
  <si>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</si>
  <si>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</si>
  <si>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</si>
  <si>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</si>
  <si>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</si>
  <si>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</si>
  <si>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</si>
  <si>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</si>
  <si>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</si>
  <si>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</si>
  <si>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</si>
  <si>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</si>
  <si>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</si>
  <si>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</si>
  <si>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</si>
  <si>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</si>
  <si>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</si>
  <si>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</si>
  <si>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</si>
  <si>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</si>
  <si>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</si>
  <si>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</si>
  <si>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</si>
  <si>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</si>
  <si>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</si>
  <si>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</si>
  <si>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</si>
  <si>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</si>
  <si>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</si>
  <si>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</si>
  <si>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</si>
  <si>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</si>
  <si>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</si>
  <si>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</si>
  <si>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</si>
  <si>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</si>
  <si>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</si>
  <si>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</si>
  <si>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</si>
  <si>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</si>
  <si>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</si>
  <si>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</si>
  <si>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</si>
  <si>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</si>
  <si>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</si>
  <si>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</si>
  <si>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</si>
  <si>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</si>
  <si>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</si>
  <si>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</si>
  <si>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</si>
  <si>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</si>
  <si>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</si>
  <si>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</si>
  <si>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</si>
  <si>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</si>
  <si>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</si>
  <si>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</si>
  <si>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</si>
  <si>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</si>
  <si>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</si>
  <si>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</si>
  <si>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</si>
  <si>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</si>
  <si>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</si>
  <si>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</si>
  <si>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</si>
  <si>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</si>
  <si>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</si>
  <si>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</si>
  <si>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</si>
  <si>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</si>
  <si>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</si>
  <si>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</si>
  <si>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</si>
  <si>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</si>
  <si>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</si>
  <si>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</si>
  <si>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</si>
  <si>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</si>
  <si>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</si>
  <si>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</si>
  <si>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</si>
  <si>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</si>
  <si>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</si>
  <si>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</si>
  <si>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</si>
  <si>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</si>
  <si>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</si>
  <si>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</si>
  <si>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</si>
  <si>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</si>
  <si>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</si>
  <si>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</si>
  <si>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</si>
  <si>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</si>
  <si>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</si>
  <si>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</si>
  <si>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</si>
  <si>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</si>
  <si>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</si>
  <si>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</si>
  <si>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</si>
  <si>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</si>
  <si>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</si>
  <si>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</si>
  <si>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</si>
  <si>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</si>
  <si>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</si>
  <si>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</si>
  <si>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</si>
  <si>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</si>
  <si>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</si>
  <si>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</si>
  <si>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</si>
  <si>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</si>
  <si>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</si>
  <si>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</si>
  <si>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</si>
  <si>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</si>
  <si>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</si>
  <si>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</si>
  <si>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</si>
  <si>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</si>
  <si>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</si>
  <si>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</si>
  <si>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</si>
  <si>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</si>
  <si>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</si>
  <si>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</si>
  <si>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</si>
  <si>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</si>
  <si>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</si>
  <si>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</si>
  <si>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</si>
  <si>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</si>
  <si>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</si>
  <si>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</si>
  <si>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</si>
  <si>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</si>
  <si>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</si>
  <si>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</si>
  <si>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</si>
  <si>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</si>
  <si>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</si>
  <si>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</si>
  <si>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</si>
  <si>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</si>
  <si>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</si>
  <si>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</si>
  <si>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</si>
  <si>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</si>
  <si>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</si>
  <si>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</si>
  <si>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</si>
  <si>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</si>
  <si>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</si>
  <si>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</si>
  <si>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</si>
  <si>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</si>
  <si>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</si>
  <si>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</si>
  <si>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</si>
  <si>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</si>
  <si>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</si>
  <si>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</si>
  <si>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</si>
  <si>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</si>
  <si>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</si>
  <si>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</si>
  <si>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</si>
  <si>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</si>
  <si>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</si>
  <si>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</si>
  <si>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</si>
  <si>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</si>
  <si>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</si>
  <si>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</si>
  <si>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</si>
  <si>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</si>
  <si>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</si>
  <si>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</si>
  <si>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</si>
  <si>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</si>
  <si>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</si>
  <si>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</si>
  <si>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</si>
  <si>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</si>
  <si>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</si>
  <si>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</si>
  <si>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</si>
  <si>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</si>
  <si>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</si>
  <si>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</si>
  <si>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</si>
  <si>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</si>
  <si>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</si>
  <si>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</si>
  <si>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</si>
  <si>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</si>
  <si>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</si>
  <si>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</si>
  <si>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</si>
  <si>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</si>
  <si>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</si>
  <si>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</si>
  <si>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</si>
  <si>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</si>
  <si>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</si>
  <si>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</si>
  <si>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</si>
  <si>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</si>
  <si>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</si>
  <si>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</si>
  <si>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</si>
  <si>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</si>
  <si>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</si>
  <si>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</si>
  <si>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</si>
  <si>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</si>
  <si>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</si>
  <si>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</si>
  <si>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</si>
  <si>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</si>
  <si>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</si>
  <si>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</si>
  <si>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</si>
  <si>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</si>
  <si>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</si>
  <si>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</si>
  <si>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</si>
  <si>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</si>
  <si>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</si>
  <si>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</si>
  <si>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</si>
  <si>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</si>
  <si>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</si>
  <si>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</si>
  <si>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</si>
  <si>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</si>
  <si>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</si>
  <si>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</si>
  <si>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</si>
  <si>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</si>
  <si>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</si>
  <si>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</si>
  <si>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</si>
  <si>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</si>
  <si>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</si>
  <si>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</si>
  <si>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</si>
  <si>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</si>
  <si>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</si>
  <si>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</si>
  <si>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</si>
  <si>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</si>
  <si>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</si>
  <si>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</si>
  <si>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</si>
  <si>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</si>
  <si>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</si>
  <si>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</si>
  <si>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</si>
  <si>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</si>
  <si>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</si>
  <si>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</si>
  <si>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</si>
  <si>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</si>
  <si>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</si>
  <si>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</si>
  <si>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</si>
  <si>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</si>
  <si>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</si>
  <si>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</si>
  <si>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</si>
  <si>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</si>
  <si>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</si>
  <si>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</si>
  <si>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</si>
  <si>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</si>
  <si>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</si>
  <si>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</si>
  <si>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</si>
  <si>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</si>
  <si>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</si>
  <si>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</si>
  <si>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</si>
  <si>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</si>
  <si>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</si>
  <si>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</si>
  <si>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</si>
  <si>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</si>
  <si>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</si>
  <si>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</si>
  <si>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</si>
  <si>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</si>
  <si>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</si>
  <si>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</si>
  <si>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</si>
  <si>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</si>
  <si>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</si>
  <si>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</si>
  <si>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</si>
  <si>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</si>
  <si>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</si>
  <si>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</si>
  <si>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</si>
  <si>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</si>
  <si>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</si>
  <si>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</si>
  <si>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</si>
  <si>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</si>
  <si>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</si>
  <si>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</si>
  <si>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</si>
  <si>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</si>
  <si>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</si>
  <si>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</si>
  <si>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</si>
  <si>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</si>
  <si>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</si>
  <si>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</si>
  <si>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</si>
  <si>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</si>
  <si>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</si>
  <si>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</si>
  <si>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</si>
  <si>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</si>
  <si>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</si>
  <si>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</si>
  <si>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</si>
  <si>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</si>
  <si>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</si>
  <si>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</si>
  <si>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</si>
  <si>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</si>
  <si>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</si>
  <si>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</si>
  <si>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</si>
  <si>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</si>
  <si>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</si>
  <si>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</si>
  <si>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</si>
  <si>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</si>
  <si>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</si>
  <si>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</si>
  <si>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</si>
  <si>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</si>
  <si>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</si>
  <si>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</si>
  <si>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</si>
  <si>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</si>
  <si>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</si>
  <si>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</si>
  <si>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</si>
  <si>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</si>
  <si>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</si>
  <si>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</si>
  <si>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</si>
  <si>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</si>
  <si>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</si>
  <si>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</si>
  <si>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</si>
  <si>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</si>
  <si>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</si>
  <si>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</si>
  <si>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</si>
  <si>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</si>
  <si>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</si>
  <si>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</si>
  <si>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</si>
  <si>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</si>
  <si>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</si>
  <si>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</si>
  <si>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</si>
  <si>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</si>
  <si>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</si>
  <si>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</si>
  <si>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</si>
  <si>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</si>
  <si>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</si>
  <si>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</si>
  <si>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</si>
  <si>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</si>
  <si>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</si>
  <si>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</si>
  <si>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</si>
  <si>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</si>
  <si>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</si>
  <si>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</si>
  <si>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</si>
  <si>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</si>
  <si>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</si>
  <si>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</si>
  <si>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</si>
  <si>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</si>
  <si>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</si>
  <si>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</si>
  <si>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</si>
  <si>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</si>
  <si>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</si>
  <si>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</si>
  <si>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</si>
  <si>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</si>
  <si>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</si>
  <si>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</si>
  <si>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</si>
  <si>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</si>
  <si>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</si>
  <si>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</si>
  <si>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</si>
  <si>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</si>
  <si>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</si>
  <si>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</si>
  <si>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</si>
  <si>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</si>
  <si>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</si>
  <si>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</si>
  <si>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</si>
  <si>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</si>
  <si>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</si>
  <si>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</si>
  <si>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</si>
  <si>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</si>
  <si>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</si>
  <si>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</si>
  <si>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</si>
  <si>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</si>
  <si>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</si>
  <si>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</si>
  <si>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</si>
  <si>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</si>
  <si>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</si>
  <si>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</si>
  <si>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</si>
  <si>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</si>
  <si>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</si>
  <si>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</si>
  <si>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</si>
  <si>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</si>
  <si>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</si>
  <si>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</si>
  <si>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</si>
  <si>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</si>
  <si>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</si>
  <si>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</si>
  <si>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</si>
  <si>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</si>
  <si>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</si>
  <si>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</si>
  <si>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</si>
  <si>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</si>
  <si>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</si>
  <si>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</si>
  <si>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</si>
  <si>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</si>
  <si>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</si>
  <si>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</si>
  <si>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</si>
  <si>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</si>
  <si>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</si>
  <si>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</si>
  <si>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</si>
  <si>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</si>
  <si>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</si>
  <si>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</si>
  <si>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</si>
  <si>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</si>
  <si>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</si>
  <si>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</si>
  <si>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</si>
  <si>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</si>
  <si>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</si>
  <si>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</si>
  <si>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</si>
  <si>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</si>
  <si>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</si>
  <si>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</si>
  <si>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</si>
  <si>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</si>
  <si>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</si>
  <si>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</si>
  <si>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</si>
  <si>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</si>
  <si>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</si>
  <si>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</si>
  <si>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</si>
  <si>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</si>
  <si>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</si>
  <si>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</si>
  <si>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</si>
  <si>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</si>
  <si>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</si>
  <si>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</si>
  <si>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</si>
  <si>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</si>
  <si>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</si>
  <si>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</si>
  <si>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</si>
  <si>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</si>
  <si>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</si>
  <si>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</si>
  <si>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</si>
  <si>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</si>
  <si>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</si>
  <si>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</si>
  <si>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</si>
  <si>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</si>
  <si>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</si>
  <si>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</si>
  <si>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</si>
  <si>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</si>
  <si>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</si>
  <si>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</si>
  <si>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</si>
  <si>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</si>
  <si>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</si>
  <si>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</si>
  <si>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</si>
  <si>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</si>
  <si>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</si>
  <si>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</si>
  <si>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</si>
  <si>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</si>
  <si>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</si>
  <si>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</si>
  <si>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</si>
  <si>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</si>
  <si>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</si>
  <si>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</si>
  <si>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</si>
  <si>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</si>
  <si>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</si>
  <si>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</si>
  <si>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</si>
  <si>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</si>
  <si>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</si>
  <si>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</si>
  <si>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</si>
  <si>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</si>
  <si>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</si>
  <si>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</si>
  <si>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</si>
  <si>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</si>
  <si>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</si>
  <si>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</si>
  <si>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</si>
  <si>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</si>
  <si>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</si>
  <si>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</si>
  <si>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</si>
  <si>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</si>
  <si>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</si>
  <si>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</si>
  <si>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</si>
  <si>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</si>
  <si>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</si>
  <si>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</si>
  <si>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</si>
  <si>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</si>
  <si>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</si>
  <si>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</si>
  <si>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</si>
  <si>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</si>
  <si>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</si>
  <si>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</si>
  <si>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</si>
  <si>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</si>
  <si>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</si>
  <si>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</si>
  <si>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</si>
  <si>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</si>
  <si>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</si>
  <si>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</si>
  <si>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</si>
  <si>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</si>
  <si>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</si>
  <si>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</si>
  <si>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</si>
  <si>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</si>
  <si>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</si>
  <si>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</si>
  <si>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</si>
  <si>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</si>
  <si>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</si>
  <si>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</si>
  <si>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</si>
  <si>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</si>
  <si>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</si>
  <si>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</si>
  <si>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</si>
  <si>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</si>
  <si>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</si>
  <si>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</si>
  <si>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</si>
  <si>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</si>
  <si>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</si>
  <si>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</si>
  <si>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</si>
  <si>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</si>
  <si>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</si>
  <si>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</si>
  <si>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</si>
  <si>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</si>
  <si>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</si>
  <si>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</si>
  <si>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</si>
  <si>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</si>
  <si>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</si>
  <si>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</si>
  <si>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</si>
  <si>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</si>
  <si>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</si>
  <si>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</si>
  <si>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</si>
  <si>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</si>
  <si>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</si>
  <si>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</si>
  <si>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</si>
  <si>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</si>
  <si>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</si>
  <si>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</si>
  <si>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</si>
  <si>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</si>
  <si>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</si>
  <si>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</si>
  <si>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</si>
  <si>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</si>
  <si>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</si>
  <si>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</si>
  <si>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</si>
  <si>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</si>
  <si>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</si>
  <si>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</si>
  <si>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</si>
  <si>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</si>
  <si>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</si>
  <si>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</si>
  <si>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</si>
  <si>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</si>
  <si>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</si>
  <si>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</si>
  <si>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</si>
  <si>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</si>
  <si>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</si>
  <si>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</si>
  <si>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</si>
  <si>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</si>
  <si>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</si>
  <si>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</si>
  <si>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</si>
  <si>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</si>
  <si>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</si>
  <si>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</si>
  <si>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</si>
  <si>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</si>
  <si>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</si>
  <si>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</si>
  <si>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</si>
  <si>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</si>
  <si>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</si>
  <si>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</si>
  <si>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</si>
  <si>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</si>
  <si>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</si>
  <si>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</si>
  <si>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</si>
  <si>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</si>
  <si>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</si>
  <si>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</si>
  <si>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</si>
  <si>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</si>
  <si>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</si>
  <si>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</si>
  <si>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</si>
  <si>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</si>
  <si>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</si>
  <si>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</si>
  <si>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</si>
  <si>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</si>
  <si>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</si>
  <si>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</si>
  <si>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</si>
  <si>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</si>
  <si>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</si>
  <si>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</si>
  <si>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</si>
  <si>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</si>
  <si>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</si>
  <si>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</si>
  <si>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</si>
  <si>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</si>
  <si>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</si>
  <si>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</si>
  <si>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</si>
  <si>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</si>
  <si>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</si>
  <si>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</si>
  <si>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</si>
  <si>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</si>
  <si>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</si>
  <si>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</si>
  <si>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</si>
  <si>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</si>
  <si>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</si>
  <si>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</si>
  <si>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</si>
  <si>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</si>
  <si>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</si>
  <si>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</si>
  <si>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</si>
  <si>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</si>
  <si>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</si>
  <si>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</si>
  <si>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</si>
  <si>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</si>
  <si>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</si>
  <si>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</si>
  <si>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</si>
  <si>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</si>
  <si>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</si>
  <si>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</si>
  <si>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</si>
  <si>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</si>
  <si>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</si>
  <si>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</si>
  <si>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</si>
  <si>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</si>
  <si>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</si>
  <si>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</si>
  <si>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</si>
  <si>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</si>
  <si>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</si>
  <si>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</si>
  <si>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</si>
  <si>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</si>
  <si>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</si>
  <si>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</si>
  <si>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</si>
  <si>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</si>
  <si>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</si>
  <si>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</si>
  <si>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</si>
  <si>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</si>
  <si>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</si>
  <si>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</si>
  <si>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</si>
  <si>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</si>
  <si>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</si>
  <si>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</si>
  <si>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</si>
  <si>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</si>
  <si>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</si>
  <si>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</si>
  <si>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</si>
  <si>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</si>
  <si>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</si>
  <si>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</si>
  <si>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</si>
  <si>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</si>
  <si>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</si>
  <si>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</si>
  <si>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</si>
  <si>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</si>
  <si>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</si>
  <si>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</si>
  <si>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</si>
  <si>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</si>
  <si>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</si>
  <si>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</si>
  <si>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</si>
  <si>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</si>
  <si>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</si>
  <si>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</si>
  <si>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</si>
  <si>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</si>
  <si>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</si>
  <si>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</si>
  <si>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</si>
  <si>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</si>
  <si>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</si>
  <si>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</si>
  <si>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</si>
  <si>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</si>
  <si>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</si>
  <si>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</si>
  <si>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</si>
  <si>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</si>
  <si>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</si>
  <si>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</si>
  <si>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</si>
  <si>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</si>
  <si>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</si>
  <si>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</si>
  <si>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</si>
  <si>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</si>
  <si>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</si>
  <si>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</si>
  <si>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</si>
  <si>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</si>
  <si>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</si>
  <si>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</si>
  <si>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</si>
  <si>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</si>
  <si>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</si>
  <si>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</si>
  <si>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</si>
  <si>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</si>
  <si>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</si>
  <si>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</si>
  <si>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</si>
  <si>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</si>
  <si>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</si>
  <si>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</si>
  <si>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</si>
  <si>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</si>
  <si>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</si>
  <si>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</si>
  <si>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</si>
  <si>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</si>
  <si>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</si>
  <si>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</si>
  <si>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</si>
  <si>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</si>
  <si>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</si>
  <si>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</si>
  <si>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</si>
  <si>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</si>
  <si>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</si>
  <si>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</si>
  <si>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</si>
  <si>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</si>
  <si>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</si>
  <si>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</si>
  <si>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</si>
  <si>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</si>
  <si>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</si>
  <si>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</si>
  <si>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</si>
  <si>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</si>
  <si>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</si>
  <si>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</si>
  <si>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</si>
  <si>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</si>
  <si>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</si>
  <si>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</si>
  <si>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</si>
  <si>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</si>
  <si>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</si>
  <si>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</si>
  <si>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</si>
  <si>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</si>
  <si>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</si>
  <si>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</si>
  <si>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</si>
  <si>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</si>
  <si>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</si>
  <si>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</si>
  <si>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</si>
  <si>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</si>
  <si>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</si>
  <si>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</si>
  <si>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</si>
  <si>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</si>
  <si>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</si>
  <si>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</si>
  <si>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</si>
  <si>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</si>
  <si>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</si>
  <si>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</si>
  <si>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</si>
  <si>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</si>
  <si>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</si>
  <si>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</si>
  <si>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</si>
  <si>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</si>
  <si>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</si>
  <si>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</si>
  <si>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</si>
  <si>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</si>
  <si>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</si>
  <si>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</si>
  <si>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</si>
  <si>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</si>
  <si>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</si>
  <si>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</si>
  <si>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</si>
  <si>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</si>
  <si>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</si>
  <si>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</si>
  <si>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</si>
  <si>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</si>
  <si>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</si>
  <si>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</si>
  <si>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</si>
  <si>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</si>
  <si>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</si>
  <si>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</si>
  <si>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</si>
  <si>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</si>
  <si>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</si>
  <si>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</si>
  <si>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</si>
  <si>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</si>
  <si>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</si>
  <si>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</si>
  <si>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</si>
  <si>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</si>
  <si>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</si>
  <si>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</si>
  <si>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</si>
  <si>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</si>
  <si>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</si>
  <si>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</si>
  <si>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</si>
  <si>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</si>
  <si>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</si>
  <si>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</si>
  <si>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</si>
  <si>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</si>
  <si>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</si>
  <si>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</si>
  <si>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</si>
  <si>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</si>
  <si>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</si>
  <si>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</si>
  <si>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</si>
  <si>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</si>
  <si>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</si>
  <si>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</si>
  <si>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</si>
  <si>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</si>
  <si>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</si>
  <si>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</si>
  <si>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</si>
  <si>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</si>
  <si>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</si>
  <si>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</si>
  <si>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</si>
  <si>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</si>
  <si>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</si>
  <si>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</si>
  <si>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</si>
  <si>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</si>
  <si>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</si>
  <si>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</si>
  <si>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</si>
  <si>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</si>
  <si>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</si>
  <si>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</si>
  <si>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</si>
  <si>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</si>
  <si>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</si>
  <si>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</si>
  <si>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</si>
  <si>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</si>
  <si>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</si>
  <si>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</si>
  <si>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</si>
  <si>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</si>
  <si>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</si>
  <si>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</si>
  <si>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</si>
  <si>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</si>
  <si>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</si>
  <si>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</si>
  <si>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</si>
  <si>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</si>
  <si>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</si>
  <si>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</si>
  <si>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</si>
  <si>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</si>
  <si>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</si>
  <si>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</si>
  <si>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</si>
  <si>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</si>
  <si>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</si>
  <si>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</si>
  <si>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</si>
  <si>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</si>
  <si>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</si>
  <si>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</si>
  <si>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</si>
  <si>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</si>
  <si>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</si>
  <si>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</si>
  <si>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</si>
  <si>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</si>
  <si>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</si>
  <si>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</si>
  <si>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</si>
  <si>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</si>
  <si>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</si>
  <si>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</si>
  <si>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</si>
  <si>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</si>
  <si>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</si>
  <si>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</si>
  <si>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</si>
  <si>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</si>
  <si>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</si>
  <si>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</si>
  <si>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</si>
  <si>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</si>
  <si>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</si>
  <si>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</si>
  <si>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</si>
  <si>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</si>
  <si>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</si>
  <si>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</si>
  <si>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</si>
  <si>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</si>
  <si>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</si>
  <si>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</si>
  <si>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</si>
  <si>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</si>
  <si>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</si>
  <si>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</si>
  <si>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</si>
  <si>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</si>
  <si>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</si>
  <si>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</si>
  <si>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</si>
  <si>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</si>
  <si>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</si>
  <si>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</si>
  <si>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</si>
  <si>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</si>
  <si>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</si>
  <si>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</si>
  <si>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</si>
  <si>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</si>
  <si>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</si>
  <si>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</si>
  <si>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</si>
  <si>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</si>
  <si>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</si>
  <si>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</si>
  <si>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</si>
  <si>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</si>
  <si>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</si>
  <si>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</si>
  <si>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</si>
  <si>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</si>
  <si>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</si>
  <si>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</si>
  <si>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</si>
  <si>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</si>
  <si>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</si>
  <si>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</si>
  <si>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</si>
  <si>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</si>
  <si>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</si>
  <si>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</si>
  <si>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</si>
  <si>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</si>
  <si>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</si>
  <si>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</si>
  <si>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</si>
  <si>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</si>
  <si>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</si>
  <si>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</si>
  <si>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</si>
  <si>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</si>
  <si>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</si>
  <si>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</si>
  <si>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</si>
  <si>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</si>
  <si>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</si>
  <si>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</si>
  <si>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</si>
  <si>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</si>
  <si>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</si>
  <si>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</si>
  <si>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</si>
  <si>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</si>
  <si>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</si>
  <si>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</si>
  <si>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</si>
  <si>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</si>
  <si>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</si>
  <si>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</si>
  <si>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</si>
  <si>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</si>
  <si>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</si>
  <si>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</si>
  <si>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</si>
  <si>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</si>
  <si>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</si>
  <si>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</si>
  <si>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</si>
  <si>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</si>
  <si>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</si>
  <si>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</si>
  <si>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</si>
  <si>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</si>
  <si>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</si>
  <si>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</si>
  <si>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</si>
  <si>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</si>
  <si>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</si>
  <si>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</si>
  <si>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</si>
  <si>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</si>
  <si>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</si>
  <si>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</si>
  <si>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</si>
  <si>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</si>
  <si>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</si>
  <si>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</si>
  <si>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</si>
  <si>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</si>
  <si>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</si>
  <si>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</si>
  <si>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</si>
  <si>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</si>
  <si>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</si>
  <si>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</si>
  <si>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</si>
  <si>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</si>
  <si>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</si>
  <si>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</si>
  <si>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</si>
  <si>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</si>
  <si>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</si>
  <si>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</si>
  <si>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</si>
  <si>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</si>
  <si>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</si>
  <si>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</si>
  <si>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</si>
  <si>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</si>
  <si>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</si>
  <si>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</si>
  <si>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</si>
  <si>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</si>
  <si>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</si>
  <si>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</si>
  <si>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</si>
  <si>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</si>
  <si>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</si>
  <si>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</si>
  <si>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</si>
  <si>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</si>
  <si>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</si>
  <si>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</si>
  <si>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</si>
  <si>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</si>
  <si>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</si>
  <si>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</si>
  <si>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</si>
  <si>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</si>
  <si>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</si>
  <si>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</si>
  <si>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</si>
  <si>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</si>
  <si>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</si>
  <si>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</si>
  <si>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</si>
  <si>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</si>
  <si>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</si>
  <si>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</si>
  <si>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</si>
  <si>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</si>
  <si>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</si>
  <si>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</si>
  <si>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</si>
  <si>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</si>
  <si>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</si>
  <si>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</si>
  <si>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</si>
  <si>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</si>
  <si>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</si>
  <si>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</si>
  <si>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</si>
  <si>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</si>
  <si>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</si>
  <si>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</si>
  <si>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</si>
  <si>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</si>
  <si>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</si>
  <si>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</si>
  <si>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</si>
  <si>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</si>
  <si>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</si>
  <si>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</si>
  <si>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</si>
  <si>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</si>
  <si>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</si>
  <si>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</si>
  <si>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</si>
  <si>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</si>
  <si>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</si>
  <si>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</si>
  <si>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</si>
  <si>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</si>
  <si>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</si>
  <si>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</si>
  <si>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</si>
  <si>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</si>
  <si>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</si>
  <si>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</si>
  <si>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</si>
  <si>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</si>
  <si>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</si>
  <si>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</si>
  <si>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</si>
  <si>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</si>
  <si>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</si>
  <si>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</si>
  <si>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</si>
  <si>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</si>
  <si>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</si>
  <si>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</si>
  <si>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</si>
  <si>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</si>
  <si>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</si>
  <si>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</si>
  <si>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</si>
  <si>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</si>
  <si>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</si>
  <si>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</si>
  <si>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</si>
  <si>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</si>
  <si>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</si>
  <si>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</si>
  <si>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</si>
  <si>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</si>
  <si>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</si>
  <si>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</si>
  <si>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</si>
  <si>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</si>
  <si>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</si>
  <si>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</si>
  <si>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</si>
  <si>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</si>
  <si>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</si>
  <si>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</si>
  <si>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</si>
  <si>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</si>
  <si>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</si>
  <si>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</si>
  <si>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</si>
  <si>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</si>
  <si>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</si>
  <si>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</si>
  <si>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</si>
  <si>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</si>
  <si>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</si>
  <si>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</si>
  <si>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</si>
  <si>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</si>
  <si>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</si>
  <si>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</si>
  <si>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</si>
  <si>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</si>
  <si>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</si>
  <si>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</si>
  <si>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</si>
  <si>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</si>
  <si>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</si>
  <si>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</si>
  <si>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</si>
  <si>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</si>
  <si>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</si>
  <si>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</si>
  <si>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</si>
  <si>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</si>
  <si>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</si>
  <si>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</si>
  <si>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</si>
  <si>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</si>
  <si>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</si>
  <si>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</si>
  <si>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</si>
  <si>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</si>
  <si>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</si>
  <si>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</si>
  <si>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</si>
  <si>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</si>
  <si>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</si>
  <si>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</si>
  <si>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</si>
  <si>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</si>
  <si>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</si>
  <si>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</si>
  <si>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</si>
  <si>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</si>
  <si>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</si>
  <si>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</si>
  <si>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</si>
  <si>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</si>
  <si>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</si>
  <si>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</si>
  <si>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</si>
  <si>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</si>
  <si>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</si>
  <si>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</si>
  <si>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</si>
  <si>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</si>
  <si>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</si>
  <si>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</si>
  <si>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</si>
  <si>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</si>
  <si>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</si>
  <si>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</si>
  <si>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</si>
  <si>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</si>
  <si>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</si>
  <si>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</si>
  <si>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</si>
  <si>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</si>
  <si>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</si>
  <si>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</si>
  <si>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</si>
  <si>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</si>
  <si>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</si>
  <si>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</si>
  <si>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</si>
  <si>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</si>
  <si>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</si>
  <si>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</si>
  <si>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</si>
  <si>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</si>
  <si>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</si>
  <si>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</si>
  <si>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</si>
  <si>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</si>
  <si>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</si>
  <si>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</si>
  <si>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</si>
  <si>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</si>
  <si>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</si>
  <si>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</si>
  <si>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</si>
  <si>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</si>
  <si>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</si>
  <si>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</si>
  <si>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</si>
  <si>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</si>
  <si>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</si>
  <si>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</si>
  <si>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</si>
  <si>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</si>
  <si>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</si>
  <si>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</si>
  <si>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</si>
  <si>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</si>
  <si>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</si>
  <si>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</si>
  <si>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</si>
  <si>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</si>
  <si>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</si>
  <si>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</si>
  <si>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</si>
  <si>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</si>
  <si>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</si>
  <si>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</si>
  <si>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</si>
  <si>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</si>
  <si>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</si>
  <si>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</si>
  <si>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</si>
  <si>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</si>
  <si>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</si>
  <si>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</si>
  <si>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</si>
  <si>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</si>
  <si>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</si>
  <si>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</si>
  <si>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</si>
  <si>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</si>
  <si>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</si>
  <si>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</si>
  <si>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</si>
  <si>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</si>
  <si>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</si>
  <si>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</si>
  <si>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</si>
  <si>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</si>
  <si>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</si>
  <si>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</si>
  <si>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</si>
  <si>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</si>
  <si>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</si>
  <si>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</si>
  <si>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</si>
  <si>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</si>
  <si>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</si>
  <si>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</si>
  <si>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</si>
  <si>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</si>
  <si>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</si>
  <si>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</si>
  <si>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</si>
  <si>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</si>
  <si>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</si>
  <si>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</si>
  <si>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</si>
  <si>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</si>
  <si>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</si>
  <si>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</si>
  <si>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</si>
  <si>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</si>
  <si>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</si>
  <si>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</si>
  <si>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</si>
  <si>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</si>
  <si>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</si>
  <si>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</si>
  <si>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</si>
  <si>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</si>
  <si>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</si>
  <si>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</si>
  <si>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</si>
  <si>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</si>
  <si>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</si>
  <si>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</si>
  <si>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</si>
  <si>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</si>
  <si>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</si>
  <si>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</si>
  <si>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</si>
  <si>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</si>
  <si>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</si>
  <si>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</si>
  <si>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</si>
  <si>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</si>
  <si>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</si>
  <si>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</si>
  <si>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</si>
  <si>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</si>
  <si>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</si>
  <si>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</si>
  <si>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</si>
  <si>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</si>
  <si>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</si>
  <si>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</si>
  <si>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</si>
  <si>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</si>
  <si>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</si>
  <si>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</si>
  <si>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</si>
  <si>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</si>
  <si>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</si>
  <si>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</si>
  <si>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</si>
  <si>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</si>
  <si>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</si>
  <si>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</si>
  <si>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</si>
  <si>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</si>
  <si>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</si>
  <si>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</si>
  <si>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</si>
  <si>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</si>
  <si>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</si>
  <si>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</si>
  <si>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</si>
  <si>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</si>
  <si>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</si>
  <si>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</si>
  <si>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</si>
  <si>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</si>
  <si>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</si>
  <si>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</si>
  <si>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</si>
  <si>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</si>
  <si>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</si>
  <si>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</si>
  <si>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</si>
  <si>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</si>
  <si>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</si>
  <si>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</si>
  <si>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</si>
  <si>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</si>
  <si>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</si>
  <si>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</si>
  <si>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</si>
  <si>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</si>
  <si>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</si>
  <si>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</si>
  <si>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</si>
  <si>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</si>
  <si>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</si>
  <si>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</si>
  <si>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</si>
  <si>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</si>
  <si>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</si>
  <si>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</si>
  <si>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</si>
  <si>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</si>
  <si>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</si>
  <si>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</si>
  <si>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</si>
  <si>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</si>
  <si>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</si>
  <si>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</si>
  <si>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</si>
  <si>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</si>
  <si>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</si>
  <si>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</si>
  <si>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</si>
  <si>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</si>
  <si>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</si>
  <si>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</si>
  <si>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</si>
  <si>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</si>
  <si>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</si>
  <si>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</si>
  <si>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</si>
  <si>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</si>
  <si>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</si>
  <si>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</si>
  <si>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</si>
  <si>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</si>
  <si>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</si>
  <si>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</si>
  <si>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</si>
  <si>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</si>
  <si>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</si>
  <si>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</si>
  <si>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</si>
  <si>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</si>
  <si>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</si>
  <si>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</si>
  <si>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</si>
  <si>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</si>
  <si>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</si>
  <si>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</si>
  <si>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</si>
  <si>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</si>
  <si>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</si>
  <si>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</si>
  <si>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</si>
  <si>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</si>
  <si>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</si>
  <si>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</si>
  <si>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</si>
  <si>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</si>
  <si>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</si>
  <si>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</si>
  <si>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</si>
  <si>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</si>
  <si>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</si>
  <si>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</si>
  <si>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</si>
  <si>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</si>
  <si>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</si>
  <si>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</si>
  <si>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</si>
  <si>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</si>
  <si>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</si>
  <si>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</si>
  <si>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</si>
  <si>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</si>
  <si>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</si>
  <si>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</si>
  <si>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</si>
  <si>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</si>
  <si>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</si>
  <si>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</si>
  <si>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</si>
  <si>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</si>
  <si>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</si>
  <si>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</si>
  <si>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</si>
  <si>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</si>
  <si>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</si>
  <si>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</si>
  <si>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</si>
  <si>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</si>
  <si>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</si>
  <si>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</si>
  <si>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</si>
  <si>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</si>
  <si>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</si>
  <si>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</si>
  <si>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</si>
  <si>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</si>
  <si>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</si>
  <si>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</si>
  <si>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</si>
  <si>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</si>
  <si>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</si>
  <si>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</si>
  <si>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</si>
  <si>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</si>
  <si>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</si>
  <si>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</si>
  <si>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</si>
  <si>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</si>
  <si>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</si>
  <si>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</si>
  <si>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</si>
  <si>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</si>
  <si>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</si>
  <si>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</si>
  <si>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</si>
  <si>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</si>
  <si>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</si>
  <si>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</si>
  <si>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</si>
  <si>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</si>
  <si>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</si>
  <si>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</si>
  <si>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</si>
  <si>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</si>
  <si>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</si>
  <si>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</si>
  <si>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</si>
  <si>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</si>
  <si>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</si>
  <si>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</si>
  <si>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</si>
  <si>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</si>
  <si>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</si>
  <si>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</si>
  <si>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</si>
  <si>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</si>
  <si>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</si>
  <si>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</si>
  <si>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</si>
  <si>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</si>
  <si>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</si>
  <si>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</si>
  <si>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</si>
  <si>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</si>
  <si>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</si>
  <si>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</si>
  <si>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</si>
  <si>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</si>
  <si>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</si>
  <si>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</si>
  <si>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</si>
  <si>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</si>
  <si>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</si>
  <si>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</si>
  <si>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</si>
  <si>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</si>
  <si>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</si>
  <si>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</si>
  <si>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</si>
  <si>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</si>
  <si>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</si>
  <si>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</si>
  <si>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</si>
  <si>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</si>
  <si>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</si>
  <si>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</si>
  <si>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</si>
  <si>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</si>
  <si>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</si>
  <si>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</si>
  <si>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</si>
  <si>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</si>
  <si>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</si>
  <si>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</si>
  <si>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</si>
  <si>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</si>
  <si>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</si>
  <si>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</si>
  <si>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</si>
  <si>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</si>
  <si>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</si>
  <si>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</si>
  <si>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</si>
  <si>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</si>
  <si>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</si>
  <si>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</si>
  <si>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</si>
  <si>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</si>
  <si>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</si>
  <si>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</si>
  <si>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</si>
  <si>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</si>
  <si>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</si>
  <si>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</si>
  <si>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</si>
  <si>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</si>
  <si>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</si>
  <si>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</si>
  <si>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</si>
  <si>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</si>
  <si>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</si>
  <si>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</si>
  <si>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</si>
  <si>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</si>
  <si>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</si>
  <si>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</si>
  <si>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</si>
  <si>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</si>
  <si>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</si>
  <si>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</si>
  <si>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</si>
  <si>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</si>
  <si>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</si>
  <si>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</si>
  <si>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</si>
  <si>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</si>
  <si>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</si>
  <si>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</si>
  <si>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</si>
  <si>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</si>
  <si>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</si>
  <si>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</si>
  <si>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</si>
  <si>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</si>
  <si>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</si>
  <si>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</si>
  <si>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</si>
  <si>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</si>
  <si>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</si>
  <si>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</si>
  <si>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</si>
  <si>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</si>
  <si>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</si>
  <si>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</si>
  <si>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</si>
  <si>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</si>
  <si>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</si>
  <si>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</si>
  <si>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</si>
  <si>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</si>
  <si>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</si>
  <si>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</si>
  <si>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</si>
  <si>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</si>
  <si>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</si>
  <si>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</si>
  <si>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</si>
  <si>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</si>
  <si>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</si>
  <si>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</si>
  <si>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</si>
  <si>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</si>
  <si>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</si>
  <si>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</si>
  <si>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</si>
  <si>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</si>
  <si>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</si>
  <si>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</si>
  <si>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</si>
  <si>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</si>
  <si>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</si>
  <si>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</si>
  <si>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</si>
  <si>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</si>
  <si>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</si>
  <si>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</si>
  <si>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</si>
  <si>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</si>
  <si>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</si>
  <si>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</si>
  <si>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</si>
  <si>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</si>
  <si>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</si>
  <si>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</si>
  <si>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</si>
  <si>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</si>
  <si>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</si>
  <si>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</si>
  <si>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</si>
  <si>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</si>
  <si>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</si>
  <si>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</si>
  <si>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</si>
  <si>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</si>
  <si>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</si>
  <si>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</si>
  <si>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</si>
  <si>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</si>
  <si>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</si>
  <si>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</si>
  <si>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</si>
  <si>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</si>
  <si>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</si>
  <si>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</si>
  <si>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</si>
  <si>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</si>
  <si>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</si>
  <si>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</si>
  <si>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</si>
  <si>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</si>
  <si>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</si>
  <si>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</si>
  <si>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</si>
  <si>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</si>
  <si>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</si>
  <si>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</si>
  <si>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</si>
  <si>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</si>
  <si>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</si>
  <si>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</si>
  <si>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</si>
  <si>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</si>
  <si>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</si>
  <si>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</si>
  <si>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</si>
  <si>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</si>
  <si>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</si>
  <si>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</si>
  <si>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</si>
  <si>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</si>
  <si>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</si>
  <si>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</si>
  <si>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</si>
  <si>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</si>
  <si>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</si>
  <si>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</si>
  <si>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</si>
  <si>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</si>
  <si>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</si>
  <si>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</si>
  <si>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</si>
  <si>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</si>
  <si>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</si>
  <si>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</si>
  <si>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</si>
  <si>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</si>
  <si>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</si>
  <si>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</si>
  <si>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</si>
  <si>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</si>
  <si>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</si>
  <si>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</si>
  <si>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</si>
  <si>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</si>
  <si>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</si>
  <si>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</si>
  <si>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</si>
  <si>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</si>
  <si>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</si>
  <si>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</si>
  <si>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</si>
  <si>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</si>
  <si>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</si>
  <si>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</si>
  <si>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</si>
  <si>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</si>
  <si>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</si>
  <si>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</si>
  <si>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</si>
  <si>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</si>
  <si>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</si>
  <si>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</si>
  <si>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</si>
  <si>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</si>
  <si>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</si>
  <si>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</si>
  <si>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</si>
  <si>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</si>
  <si>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</si>
  <si>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</si>
  <si>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</si>
  <si>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</si>
  <si>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</si>
  <si>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</si>
  <si>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</si>
  <si>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</si>
  <si>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</si>
  <si>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</si>
  <si>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</si>
  <si>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</si>
  <si>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</si>
  <si>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</si>
  <si>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</si>
  <si>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</si>
  <si>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</si>
  <si>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</si>
  <si>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</si>
  <si>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</si>
  <si>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</si>
  <si>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</si>
  <si>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</si>
  <si>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</si>
  <si>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</si>
  <si>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</si>
  <si>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</si>
  <si>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</si>
  <si>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</si>
  <si>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</si>
  <si>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</si>
  <si>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</si>
  <si>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</si>
  <si>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</si>
  <si>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</si>
  <si>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</si>
  <si>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</si>
  <si>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</si>
  <si>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</si>
  <si>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</si>
  <si>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</si>
  <si>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</si>
  <si>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</si>
  <si>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</si>
  <si>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</si>
  <si>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</si>
  <si>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</si>
  <si>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</si>
  <si>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</si>
  <si>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</si>
  <si>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</si>
  <si>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</si>
  <si>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</si>
  <si>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</si>
  <si>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</si>
  <si>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</si>
  <si>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</si>
  <si>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</si>
  <si>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</si>
  <si>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</si>
  <si>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</si>
  <si>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</si>
  <si>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</si>
  <si>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</si>
  <si>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</si>
  <si>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</si>
  <si>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</si>
  <si>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</si>
  <si>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</si>
  <si>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</si>
  <si>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</si>
  <si>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</si>
  <si>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</si>
  <si>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</si>
  <si>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</si>
  <si>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</si>
  <si>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</si>
  <si>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</si>
  <si>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</si>
  <si>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</si>
  <si>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</si>
  <si>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</si>
  <si>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</si>
  <si>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</si>
  <si>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</si>
  <si>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</si>
  <si>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</si>
  <si>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</si>
  <si>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</si>
  <si>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</si>
  <si>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</si>
  <si>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</si>
  <si>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</si>
  <si>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</si>
  <si>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</si>
  <si>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</si>
  <si>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</si>
  <si>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</si>
  <si>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</si>
  <si>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</si>
  <si>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</si>
  <si>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</si>
  <si>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</si>
  <si>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</si>
  <si>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</si>
  <si>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</si>
  <si>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</si>
  <si>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</si>
  <si>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</si>
  <si>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</si>
  <si>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</si>
  <si>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</si>
  <si>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</si>
  <si>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</si>
  <si>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</si>
  <si>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</si>
  <si>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</si>
  <si>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</si>
  <si>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</si>
  <si>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</si>
  <si>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</si>
  <si>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</si>
  <si>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</si>
  <si>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</si>
  <si>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</si>
  <si>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</si>
  <si>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</si>
  <si>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</si>
  <si>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</si>
  <si>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</si>
  <si>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</si>
  <si>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</si>
  <si>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</si>
  <si>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</si>
  <si>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</si>
  <si>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</si>
  <si>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</si>
  <si>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</si>
  <si>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</si>
  <si>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</si>
  <si>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</si>
  <si>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</si>
  <si>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</si>
  <si>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</si>
  <si>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</si>
  <si>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</si>
  <si>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</si>
  <si>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</si>
  <si>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</si>
  <si>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</si>
  <si>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</si>
  <si>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</si>
  <si>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</si>
  <si>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</si>
  <si>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</si>
  <si>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</si>
  <si>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</si>
  <si>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</si>
  <si>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</si>
  <si>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</si>
  <si>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</si>
  <si>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</si>
  <si>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</si>
  <si>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</si>
  <si>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</si>
  <si>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</si>
  <si>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</si>
  <si>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</si>
  <si>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</si>
  <si>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</si>
  <si>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</si>
  <si>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</si>
  <si>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</si>
  <si>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</si>
  <si>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</si>
  <si>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</si>
  <si>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</si>
  <si>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</si>
  <si>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</si>
  <si>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</si>
  <si>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</si>
  <si>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</si>
  <si>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</si>
  <si>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</si>
  <si>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</si>
  <si>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</si>
  <si>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</si>
  <si>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</si>
  <si>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</si>
  <si>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</si>
  <si>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</si>
  <si>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</si>
  <si>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</si>
  <si>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</si>
  <si>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</si>
  <si>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</si>
  <si>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</si>
  <si>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</si>
  <si>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</si>
  <si>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</si>
  <si>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</si>
  <si>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</si>
  <si>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</si>
  <si>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</si>
  <si>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</si>
  <si>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</si>
  <si>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</si>
  <si>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</si>
  <si>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</si>
  <si>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</si>
  <si>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</si>
  <si>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</si>
  <si>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</si>
  <si>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</si>
  <si>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</si>
  <si>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</si>
  <si>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</si>
  <si>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</si>
  <si>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</si>
  <si>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</si>
  <si>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</si>
  <si>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</si>
  <si>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</si>
  <si>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</si>
  <si>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</si>
  <si>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</si>
  <si>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</si>
  <si>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</si>
  <si>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</si>
  <si>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</si>
  <si>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</si>
  <si>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</si>
  <si>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</si>
  <si>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</si>
  <si>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</si>
  <si>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</si>
  <si>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</si>
  <si>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</si>
  <si>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</si>
  <si>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</si>
  <si>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</si>
  <si>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</si>
  <si>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</si>
  <si>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</si>
  <si>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</si>
  <si>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</si>
  <si>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</si>
  <si>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</si>
  <si>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</si>
  <si>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</si>
  <si>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</si>
  <si>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</si>
  <si>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</si>
  <si>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</si>
  <si>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</si>
  <si>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</si>
  <si>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</si>
  <si>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</si>
  <si>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</si>
  <si>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</si>
  <si>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</si>
  <si>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</si>
  <si>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</si>
  <si>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</si>
  <si>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</si>
  <si>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</si>
  <si>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</si>
  <si>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</si>
  <si>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</si>
  <si>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</si>
  <si>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</si>
  <si>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</si>
  <si>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</si>
  <si>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</si>
  <si>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</si>
  <si>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</si>
  <si>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</si>
  <si>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</si>
  <si>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</si>
  <si>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</si>
  <si>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</si>
  <si>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</si>
  <si>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</si>
  <si>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</si>
  <si>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</si>
  <si>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</si>
  <si>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</si>
  <si>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</si>
  <si>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</si>
  <si>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</si>
  <si>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</si>
  <si>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</si>
  <si>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</si>
  <si>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</si>
  <si>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</si>
  <si>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</si>
  <si>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</si>
  <si>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</si>
  <si>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</si>
  <si>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</si>
  <si>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</si>
  <si>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</si>
  <si>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</si>
  <si>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</si>
  <si>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</si>
  <si>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</si>
  <si>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</si>
  <si>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</si>
  <si>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</si>
  <si>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</si>
  <si>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</si>
  <si>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</si>
  <si>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</si>
  <si>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</si>
  <si>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</si>
  <si>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</si>
  <si>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</si>
  <si>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</si>
  <si>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</si>
  <si>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</si>
  <si>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</si>
  <si>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</si>
  <si>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</si>
  <si>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</si>
  <si>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</si>
  <si>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</si>
  <si>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</si>
  <si>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</si>
  <si>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</si>
  <si>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</si>
  <si>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</si>
  <si>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</si>
  <si>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</si>
  <si>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</si>
  <si>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</si>
  <si>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</si>
  <si>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</si>
  <si>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</si>
  <si>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</si>
  <si>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</si>
  <si>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</si>
  <si>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</si>
  <si>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</si>
  <si>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</si>
  <si>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</si>
  <si>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</si>
  <si>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</si>
  <si>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</si>
  <si>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</si>
  <si>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</si>
  <si>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</si>
  <si>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</si>
  <si>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</si>
  <si>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</si>
  <si>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</si>
  <si>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</si>
  <si>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</si>
  <si>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</si>
  <si>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</si>
  <si>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</si>
  <si>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</si>
  <si>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</si>
  <si>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</si>
  <si>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</si>
  <si>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</si>
  <si>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</si>
  <si>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</si>
  <si>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</si>
  <si>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</si>
  <si>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</si>
  <si>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</si>
  <si>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</si>
  <si>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</si>
  <si>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</si>
  <si>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</si>
  <si>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</si>
  <si>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</si>
  <si>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</si>
  <si>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</si>
  <si>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</si>
  <si>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</si>
  <si>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</si>
  <si>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</si>
  <si>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</si>
  <si>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</si>
  <si>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</si>
  <si>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</si>
  <si>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</si>
  <si>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</si>
  <si>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</si>
  <si>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</si>
  <si>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</si>
  <si>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</si>
  <si>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</si>
  <si>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</si>
  <si>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</si>
  <si>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</si>
  <si>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</si>
  <si>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</si>
  <si>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</si>
  <si>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</si>
  <si>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</si>
  <si>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</si>
  <si>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</si>
  <si>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</si>
  <si>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</si>
  <si>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</si>
  <si>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</si>
  <si>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</si>
  <si>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</si>
  <si>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</si>
  <si>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</si>
  <si>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</si>
  <si>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</si>
  <si>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</si>
  <si>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</si>
  <si>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</si>
  <si>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</si>
  <si>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</si>
  <si>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</si>
  <si>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</si>
  <si>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</si>
  <si>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</si>
  <si>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</si>
  <si>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</si>
  <si>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</si>
  <si>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</si>
  <si>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</si>
  <si>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</si>
  <si>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</si>
  <si>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</si>
  <si>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</si>
  <si>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</si>
  <si>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</si>
  <si>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</si>
  <si>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</si>
  <si>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</si>
  <si>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</si>
  <si>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</si>
  <si>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</si>
  <si>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</si>
  <si>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</si>
  <si>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</si>
  <si>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</si>
  <si>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</si>
  <si>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</si>
  <si>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</si>
  <si>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</si>
  <si>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</si>
  <si>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</si>
  <si>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</si>
  <si>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</si>
  <si>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</si>
  <si>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</si>
  <si>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</si>
  <si>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</si>
  <si>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</si>
  <si>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</si>
  <si>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</si>
  <si>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</si>
  <si>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</si>
  <si>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</si>
  <si>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</si>
  <si>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</si>
  <si>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</si>
  <si>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</si>
  <si>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</si>
  <si>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</si>
  <si>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</si>
  <si>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</si>
  <si>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</si>
  <si>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</si>
  <si>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</si>
  <si>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</si>
  <si>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</si>
  <si>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</si>
  <si>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</si>
  <si>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</si>
  <si>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</si>
  <si>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</si>
  <si>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</si>
  <si>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</si>
  <si>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</si>
  <si>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</si>
  <si>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</si>
  <si>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</si>
  <si>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</si>
  <si>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</si>
  <si>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</si>
  <si>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</si>
  <si>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</si>
  <si>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</si>
  <si>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</si>
  <si>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</si>
  <si>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</si>
  <si>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</si>
  <si>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</si>
  <si>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</si>
  <si>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</si>
  <si>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</si>
  <si>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</si>
  <si>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</si>
  <si>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</si>
  <si>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</si>
  <si>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</si>
  <si>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</si>
  <si>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</si>
  <si>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</si>
  <si>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</si>
  <si>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</si>
  <si>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</si>
  <si>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</si>
  <si>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</si>
  <si>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</si>
  <si>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</si>
  <si>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</si>
  <si>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</si>
  <si>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</si>
  <si>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</si>
  <si>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</si>
  <si>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</si>
  <si>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</si>
  <si>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</si>
  <si>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</si>
  <si>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</si>
  <si>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</si>
  <si>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</si>
  <si>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</si>
  <si>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</si>
  <si>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</si>
  <si>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</si>
  <si>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</si>
  <si>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</si>
  <si>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</si>
  <si>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</si>
  <si>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</si>
  <si>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</si>
  <si>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</si>
  <si>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</si>
  <si>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</si>
  <si>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</si>
  <si>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</si>
  <si>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</si>
  <si>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</si>
  <si>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</si>
  <si>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</si>
  <si>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</si>
  <si>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</si>
  <si>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</si>
  <si>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</si>
  <si>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</si>
  <si>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</si>
  <si>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</si>
  <si>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</si>
  <si>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</si>
  <si>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</si>
  <si>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</si>
  <si>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</si>
  <si>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</si>
  <si>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</si>
  <si>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</si>
  <si>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</si>
  <si>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</si>
  <si>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</si>
  <si>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</si>
  <si>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</si>
  <si>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</si>
  <si>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</si>
  <si>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</si>
  <si>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</si>
  <si>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</si>
  <si>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</si>
  <si>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</si>
  <si>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</si>
  <si>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</si>
  <si>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</si>
  <si>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</si>
  <si>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</si>
  <si>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</si>
  <si>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</si>
  <si>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</si>
  <si>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</si>
  <si>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</si>
  <si>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</si>
  <si>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</si>
  <si>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</si>
  <si>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</si>
  <si>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</si>
  <si>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</si>
  <si>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</si>
  <si>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</si>
  <si>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</si>
  <si>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</si>
  <si>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</si>
  <si>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</si>
  <si>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</si>
  <si>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</si>
  <si>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</si>
  <si>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</si>
  <si>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</si>
  <si>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</si>
  <si>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</si>
  <si>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</si>
  <si>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</si>
  <si>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</si>
  <si>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</si>
  <si>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</si>
  <si>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</si>
  <si>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</si>
  <si>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</si>
  <si>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</si>
  <si>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</si>
  <si>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</si>
  <si>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</si>
  <si>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</si>
  <si>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</si>
  <si>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</si>
  <si>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</si>
  <si>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</si>
  <si>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</si>
  <si>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</si>
  <si>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</si>
  <si>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</si>
  <si>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</si>
  <si>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</si>
  <si>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</si>
  <si>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</si>
  <si>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</si>
  <si>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</si>
  <si>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</si>
  <si>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</si>
  <si>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</si>
  <si>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</si>
  <si>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</si>
  <si>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</si>
  <si>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</si>
  <si>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</si>
  <si>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</si>
  <si>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</si>
  <si>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</si>
  <si>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</si>
  <si>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</si>
  <si>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</si>
  <si>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</si>
  <si>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</si>
  <si>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</si>
  <si>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</si>
  <si>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</si>
  <si>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</si>
  <si>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</si>
  <si>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</si>
  <si>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</si>
  <si>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</si>
  <si>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</si>
  <si>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</si>
  <si>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</si>
  <si>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</si>
  <si>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</si>
  <si>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</si>
  <si>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</si>
  <si>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</si>
  <si>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</si>
  <si>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</si>
  <si>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</si>
  <si>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</si>
  <si>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</si>
  <si>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</si>
  <si>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</si>
  <si>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</si>
  <si>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</si>
  <si>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</si>
  <si>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</si>
  <si>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</si>
  <si>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</si>
  <si>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</si>
  <si>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</si>
  <si>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</si>
  <si>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</si>
  <si>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</si>
  <si>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</si>
  <si>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</si>
  <si>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</si>
  <si>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</si>
  <si>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</si>
  <si>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</si>
  <si>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</si>
  <si>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</si>
  <si>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</si>
  <si>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</si>
  <si>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</si>
  <si>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</si>
  <si>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</si>
  <si>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</si>
  <si>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</si>
  <si>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</si>
  <si>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</si>
  <si>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</si>
  <si>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</si>
  <si>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</si>
  <si>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</si>
  <si>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</si>
  <si>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</si>
  <si>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</si>
  <si>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</si>
  <si>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</si>
  <si>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</si>
  <si>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</si>
  <si>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</si>
  <si>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</si>
  <si>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</si>
  <si>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</si>
  <si>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</si>
  <si>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</si>
  <si>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</si>
  <si>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</si>
  <si>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</si>
  <si>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</si>
  <si>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</si>
  <si>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</si>
  <si>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</si>
  <si>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</si>
  <si>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</si>
  <si>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</si>
  <si>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</si>
  <si>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</si>
  <si>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</si>
  <si>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</si>
  <si>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</si>
  <si>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</si>
  <si>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</si>
  <si>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</si>
  <si>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</si>
  <si>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</si>
  <si>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</si>
  <si>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</si>
  <si>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</si>
  <si>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</si>
  <si>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</si>
  <si>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</si>
  <si>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</si>
  <si>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</si>
  <si>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</si>
  <si>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</si>
  <si>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</si>
  <si>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</si>
  <si>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</si>
  <si>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</si>
  <si>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</si>
  <si>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</si>
  <si>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</si>
  <si>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</si>
  <si>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</si>
  <si>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</si>
  <si>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</si>
  <si>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</si>
  <si>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</si>
  <si>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</si>
  <si>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</si>
  <si>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</si>
  <si>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</si>
  <si>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</si>
  <si>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</si>
  <si>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</si>
  <si>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</si>
  <si>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</si>
  <si>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</si>
  <si>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</si>
  <si>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</si>
  <si>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</si>
  <si>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</si>
  <si>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</si>
  <si>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</si>
  <si>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</si>
  <si>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</si>
  <si>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</si>
  <si>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</si>
  <si>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</si>
  <si>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</si>
  <si>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</si>
  <si>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</si>
  <si>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</si>
  <si>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</si>
  <si>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</si>
  <si>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</si>
  <si>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</si>
  <si>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</si>
  <si>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</si>
  <si>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</si>
  <si>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</si>
  <si>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</si>
  <si>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</si>
  <si>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</si>
  <si>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</si>
  <si>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</si>
  <si>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</si>
  <si>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</si>
  <si>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</si>
  <si>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</si>
  <si>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</si>
  <si>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</si>
  <si>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</si>
  <si>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</si>
  <si>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</si>
  <si>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</si>
  <si>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</si>
  <si>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</si>
  <si>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</si>
  <si>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</si>
  <si>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</si>
  <si>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</si>
  <si>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</si>
  <si>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</si>
  <si>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</si>
  <si>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</si>
  <si>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</si>
  <si>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</si>
  <si>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</si>
  <si>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</si>
  <si>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</si>
  <si>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</si>
  <si>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</si>
  <si>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</si>
  <si>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</si>
  <si>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</si>
  <si>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</si>
  <si>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</si>
  <si>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</si>
  <si>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</si>
  <si>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</si>
  <si>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</si>
  <si>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</si>
  <si>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</si>
  <si>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</si>
  <si>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</si>
  <si>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</si>
  <si>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</si>
  <si>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</si>
  <si>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</si>
  <si>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</si>
  <si>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</si>
  <si>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</si>
  <si>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</si>
  <si>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</si>
  <si>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</si>
  <si>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</si>
  <si>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</si>
  <si>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</si>
  <si>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</si>
  <si>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</si>
  <si>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</si>
  <si>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</si>
  <si>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</si>
  <si>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</si>
  <si>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</si>
  <si>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</si>
  <si>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</si>
  <si>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</si>
  <si>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</si>
  <si>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</si>
  <si>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</si>
  <si>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</si>
  <si>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</si>
  <si>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</si>
  <si>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</si>
  <si>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</si>
  <si>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</si>
  <si>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</si>
  <si>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</si>
  <si>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</si>
  <si>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</si>
  <si>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</si>
  <si>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</si>
  <si>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</si>
  <si>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</si>
  <si>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</si>
  <si>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</si>
  <si>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</si>
  <si>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</si>
  <si>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</si>
  <si>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</si>
  <si>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</si>
  <si>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</si>
  <si>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</si>
  <si>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</si>
  <si>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</si>
  <si>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</si>
  <si>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</si>
  <si>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</si>
  <si>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</si>
  <si>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</si>
  <si>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</si>
  <si>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</si>
  <si>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</si>
  <si>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</si>
  <si>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</si>
  <si>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</si>
  <si>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</si>
  <si>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</si>
  <si>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</si>
  <si>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</si>
  <si>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</si>
  <si>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</si>
  <si>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</si>
  <si>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</si>
  <si>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</si>
  <si>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</si>
  <si>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</si>
  <si>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</si>
  <si>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</si>
  <si>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</si>
  <si>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</si>
  <si>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</si>
  <si>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</si>
  <si>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</si>
  <si>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</si>
  <si>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</si>
  <si>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</si>
  <si>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</si>
  <si>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</si>
  <si>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</si>
  <si>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</si>
  <si>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</si>
  <si>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</si>
  <si>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</si>
  <si>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</si>
  <si>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</si>
  <si>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</si>
  <si>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</si>
  <si>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</si>
  <si>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</si>
  <si>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</si>
  <si>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</si>
  <si>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</si>
  <si>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</si>
  <si>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</si>
  <si>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</si>
  <si>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</si>
  <si>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</si>
  <si>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</si>
  <si>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</si>
  <si>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</si>
  <si>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</si>
  <si>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</si>
  <si>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</si>
  <si>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</si>
  <si>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</si>
  <si>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</si>
  <si>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</si>
  <si>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</si>
  <si>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</si>
  <si>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</si>
  <si>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</si>
  <si>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</si>
  <si>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</si>
  <si>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</si>
  <si>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</si>
  <si>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</si>
  <si>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</si>
  <si>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</si>
  <si>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</si>
  <si>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</si>
  <si>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</si>
  <si>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</si>
  <si>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</si>
  <si>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</si>
  <si>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</si>
  <si>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</si>
  <si>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</si>
  <si>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</si>
  <si>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</si>
  <si>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</si>
  <si>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</si>
  <si>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</si>
  <si>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</si>
  <si>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</si>
  <si>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</si>
  <si>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</si>
  <si>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</si>
  <si>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</si>
  <si>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</si>
  <si>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</si>
  <si>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</si>
  <si>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</si>
  <si>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</si>
  <si>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</si>
  <si>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</si>
  <si>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</si>
  <si>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</si>
  <si>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</si>
  <si>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</si>
  <si>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</si>
  <si>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</si>
  <si>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</si>
  <si>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</si>
  <si>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</si>
  <si>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</si>
  <si>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</si>
  <si>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</si>
  <si>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</si>
  <si>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</si>
  <si>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</si>
  <si>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</si>
  <si>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</si>
  <si>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</si>
  <si>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</si>
  <si>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</si>
  <si>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</si>
  <si>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</si>
  <si>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</si>
  <si>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</si>
  <si>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</si>
  <si>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</si>
  <si>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</si>
  <si>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</si>
  <si>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</si>
  <si>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</si>
  <si>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</si>
  <si>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</si>
  <si>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</si>
  <si>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</si>
  <si>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</si>
  <si>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</si>
  <si>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</si>
  <si>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</si>
  <si>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</si>
  <si>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</si>
  <si>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</si>
  <si>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</si>
  <si>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</si>
  <si>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</si>
  <si>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</si>
  <si>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</si>
  <si>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</si>
  <si>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</si>
  <si>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</si>
  <si>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</si>
  <si>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</si>
  <si>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</si>
  <si>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</si>
  <si>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</si>
  <si>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</si>
  <si>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</si>
  <si>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</si>
  <si>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</si>
  <si>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</si>
  <si>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</si>
  <si>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</si>
  <si>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</si>
  <si>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</si>
  <si>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</si>
  <si>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</si>
  <si>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</si>
  <si>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</si>
  <si>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</si>
  <si>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</si>
  <si>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</si>
  <si>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</si>
  <si>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</si>
  <si>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</si>
  <si>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</si>
  <si>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</si>
  <si>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</si>
  <si>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</si>
  <si>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</si>
  <si>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</si>
  <si>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</si>
  <si>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</si>
  <si>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</si>
  <si>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</si>
  <si>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</si>
  <si>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</si>
  <si>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</si>
  <si>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</si>
  <si>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</si>
  <si>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</si>
  <si>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</si>
  <si>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</si>
  <si>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</si>
  <si>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</si>
  <si>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</si>
  <si>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</si>
  <si>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</si>
  <si>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</si>
  <si>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</si>
  <si>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</si>
  <si>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</si>
  <si>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</si>
  <si>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</si>
  <si>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</si>
  <si>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</si>
  <si>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</si>
  <si>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</si>
  <si>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</si>
  <si>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</si>
  <si>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</si>
  <si>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</si>
  <si>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</si>
  <si>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</si>
  <si>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</si>
  <si>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</si>
  <si>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</si>
  <si>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</si>
  <si>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</si>
  <si>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</si>
  <si>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</si>
  <si>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</si>
  <si>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</si>
  <si>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</si>
  <si>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</si>
  <si>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</si>
  <si>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</si>
  <si>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</si>
  <si>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</si>
  <si>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</si>
  <si>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</si>
  <si>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</si>
  <si>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</si>
  <si>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</si>
  <si>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</si>
  <si>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</si>
  <si>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</si>
  <si>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</si>
  <si>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</si>
  <si>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</si>
  <si>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</si>
  <si>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</si>
  <si>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</si>
  <si>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</si>
  <si>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</si>
  <si>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</si>
  <si>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</si>
  <si>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</si>
  <si>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</si>
  <si>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</si>
  <si>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</si>
  <si>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</si>
  <si>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</si>
  <si>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</si>
  <si>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</si>
  <si>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</si>
  <si>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</si>
  <si>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</si>
  <si>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</si>
  <si>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</si>
  <si>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</si>
  <si>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</si>
  <si>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</si>
  <si>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</si>
  <si>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</si>
  <si>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</si>
  <si>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</si>
  <si>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</si>
  <si>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</si>
  <si>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</si>
  <si>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</si>
  <si>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</si>
  <si>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</si>
  <si>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</si>
  <si>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</si>
  <si>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</si>
  <si>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</si>
  <si>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</si>
  <si>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</si>
  <si>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</si>
  <si>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</si>
  <si>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</si>
  <si>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</si>
  <si>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</si>
  <si>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</si>
  <si>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</si>
  <si>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</si>
  <si>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</si>
  <si>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</si>
  <si>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</si>
  <si>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</si>
  <si>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</si>
  <si>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</si>
  <si>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</si>
  <si>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</si>
  <si>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</si>
  <si>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</si>
  <si>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</si>
  <si>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</si>
  <si>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</si>
  <si>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</si>
  <si>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</si>
  <si>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</si>
  <si>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</si>
  <si>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</si>
  <si>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</si>
  <si>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</si>
  <si>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</si>
  <si>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</si>
  <si>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</si>
  <si>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</si>
  <si>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</si>
  <si>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</si>
  <si>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</si>
  <si>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</si>
  <si>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</si>
  <si>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</si>
  <si>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</si>
  <si>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</si>
  <si>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</si>
  <si>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</si>
  <si>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</si>
  <si>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</si>
  <si>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</si>
  <si>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</si>
  <si>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</si>
  <si>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</si>
  <si>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</si>
  <si>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</si>
  <si>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</si>
  <si>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</si>
  <si>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</si>
  <si>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</si>
  <si>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</si>
  <si>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</si>
  <si>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</si>
  <si>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</si>
  <si>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</si>
  <si>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</si>
  <si>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</si>
  <si>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</si>
  <si>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</si>
  <si>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</si>
  <si>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</si>
  <si>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</si>
  <si>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</si>
  <si>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</si>
  <si>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</si>
  <si>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</si>
  <si>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</si>
  <si>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</si>
  <si>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</si>
  <si>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</si>
  <si>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</si>
  <si>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</si>
  <si>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</si>
  <si>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</si>
  <si>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</si>
  <si>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</si>
  <si>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</si>
  <si>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</si>
  <si>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</si>
  <si>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</si>
  <si>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</si>
  <si>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</si>
  <si>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</si>
  <si>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</si>
  <si>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</si>
  <si>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</si>
  <si>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</si>
  <si>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</si>
  <si>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</si>
  <si>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</si>
  <si>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</si>
  <si>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</si>
  <si>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</si>
  <si>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</si>
  <si>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</si>
  <si>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</si>
  <si>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</si>
  <si>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</si>
  <si>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</si>
  <si>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</si>
  <si>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</si>
  <si>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</si>
  <si>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</si>
  <si>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</si>
  <si>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</si>
  <si>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</si>
  <si>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</si>
  <si>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</si>
  <si>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</si>
  <si>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</si>
  <si>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</si>
  <si>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</si>
  <si>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</si>
  <si>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</si>
  <si>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</si>
  <si>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</si>
  <si>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</si>
  <si>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</si>
  <si>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</si>
  <si>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</si>
  <si>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</si>
  <si>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</si>
  <si>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</si>
  <si>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</si>
  <si>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</si>
  <si>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</si>
  <si>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</si>
  <si>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</si>
  <si>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</si>
  <si>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</si>
  <si>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</si>
  <si>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</si>
  <si>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</si>
  <si>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</si>
  <si>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</si>
  <si>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</si>
  <si>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</si>
  <si>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</si>
  <si>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</si>
  <si>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</si>
  <si>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</si>
  <si>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</si>
  <si>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</si>
  <si>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</si>
  <si>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</si>
  <si>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</si>
  <si>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</si>
  <si>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</si>
  <si>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</si>
  <si>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</si>
  <si>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</si>
  <si>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</si>
  <si>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</si>
  <si>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</si>
  <si>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</si>
  <si>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</si>
  <si>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</si>
  <si>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</si>
  <si>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</si>
  <si>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</si>
  <si>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</si>
  <si>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</si>
  <si>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</si>
  <si>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</si>
  <si>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</si>
  <si>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</si>
  <si>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</si>
  <si>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</si>
  <si>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</si>
  <si>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</si>
  <si>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</si>
  <si>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</si>
  <si>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</si>
  <si>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</si>
  <si>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</si>
  <si>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</si>
  <si>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</si>
  <si>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</si>
  <si>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</si>
  <si>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</si>
  <si>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</si>
  <si>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</si>
  <si>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</si>
  <si>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</si>
  <si>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</si>
  <si>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</si>
  <si>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</si>
  <si>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</si>
  <si>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</si>
  <si>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</si>
  <si>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</si>
  <si>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</si>
  <si>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</si>
  <si>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</si>
  <si>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</si>
  <si>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</si>
  <si>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</si>
  <si>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</si>
  <si>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</si>
  <si>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</si>
  <si>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</si>
  <si>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</si>
  <si>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</si>
  <si>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</si>
  <si>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</si>
  <si>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</si>
  <si>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</si>
  <si>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</si>
  <si>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</si>
  <si>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</si>
  <si>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</si>
  <si>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</si>
  <si>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</si>
  <si>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</si>
  <si>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</si>
  <si>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</si>
  <si>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</si>
  <si>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</si>
  <si>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</si>
  <si>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</si>
  <si>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</si>
  <si>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</si>
  <si>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</si>
  <si>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</si>
  <si>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</si>
  <si>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</si>
  <si>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</si>
  <si>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</si>
  <si>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</si>
  <si>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</si>
  <si>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</si>
  <si>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</si>
  <si>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</si>
  <si>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</si>
  <si>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</si>
  <si>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</si>
  <si>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</si>
  <si>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</si>
  <si>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</si>
  <si>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</si>
  <si>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</si>
  <si>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</si>
  <si>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</si>
  <si>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</si>
  <si>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</si>
  <si>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</si>
  <si>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</si>
  <si>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</si>
  <si>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</si>
  <si>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</si>
  <si>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</si>
  <si>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</si>
  <si>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</si>
  <si>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</si>
  <si>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</si>
  <si>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</si>
  <si>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</si>
  <si>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</si>
  <si>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</si>
  <si>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</si>
  <si>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</si>
  <si>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</si>
  <si>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</si>
  <si>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</si>
  <si>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</si>
  <si>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</si>
  <si>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</si>
  <si>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</si>
  <si>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</si>
  <si>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</si>
  <si>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</si>
  <si>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</si>
  <si>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</si>
  <si>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</si>
  <si>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</si>
  <si>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</si>
  <si>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</si>
  <si>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</si>
  <si>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</si>
  <si>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</si>
  <si>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</si>
  <si>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</si>
  <si>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</si>
  <si>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</si>
  <si>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</si>
  <si>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</si>
  <si>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</si>
  <si>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</si>
  <si>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</si>
  <si>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</si>
  <si>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</si>
  <si>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</si>
  <si>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</si>
  <si>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</si>
  <si>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</si>
  <si>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</si>
  <si>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</si>
  <si>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</si>
  <si>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</si>
  <si>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</si>
  <si>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</si>
  <si>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</si>
  <si>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</si>
  <si>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</si>
  <si>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</si>
  <si>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</si>
  <si>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</si>
  <si>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</si>
  <si>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</si>
  <si>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</si>
  <si>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</si>
  <si>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</si>
  <si>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</si>
  <si>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</si>
  <si>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</si>
  <si>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</si>
  <si>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</si>
  <si>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</si>
  <si>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</si>
  <si>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</si>
  <si>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</si>
  <si>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</si>
  <si>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</si>
  <si>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</si>
  <si>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</si>
  <si>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</si>
  <si>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</si>
  <si>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</si>
  <si>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</si>
  <si>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</si>
  <si>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</si>
  <si>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</si>
  <si>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</si>
  <si>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</si>
  <si>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</si>
  <si>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</si>
  <si>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</si>
  <si>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</si>
  <si>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</si>
  <si>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</si>
  <si>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</si>
  <si>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</si>
  <si>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</si>
  <si>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</si>
  <si>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</si>
  <si>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</si>
  <si>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</si>
  <si>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</si>
  <si>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</si>
  <si>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</si>
  <si>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</si>
  <si>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</si>
  <si>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</si>
  <si>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</si>
  <si>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</si>
  <si>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</si>
  <si>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</si>
  <si>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</si>
  <si>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</si>
  <si>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</si>
  <si>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</si>
  <si>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</si>
  <si>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</si>
  <si>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</si>
  <si>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</si>
  <si>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</si>
  <si>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</si>
  <si>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</si>
  <si>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</si>
  <si>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</si>
  <si>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</si>
  <si>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</si>
  <si>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</si>
  <si>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</si>
  <si>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</si>
  <si>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</si>
  <si>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</si>
  <si>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</si>
  <si>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</si>
  <si>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</si>
  <si>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</si>
  <si>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</si>
  <si>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</si>
  <si>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</si>
  <si>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</si>
  <si>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</si>
  <si>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</si>
  <si>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</si>
  <si>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</si>
  <si>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</si>
  <si>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</si>
  <si>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</si>
  <si>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</si>
  <si>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</si>
  <si>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</si>
  <si>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</si>
  <si>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</si>
  <si>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</si>
  <si>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</si>
  <si>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</si>
  <si>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</si>
  <si>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</si>
  <si>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</si>
  <si>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</si>
  <si>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</si>
  <si>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</si>
  <si>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</si>
  <si>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</si>
  <si>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</si>
  <si>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</si>
  <si>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</si>
  <si>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</si>
  <si>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</si>
  <si>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</si>
  <si>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</si>
  <si>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</si>
  <si>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</si>
  <si>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</si>
  <si>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</si>
  <si>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</si>
  <si>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</si>
  <si>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</si>
  <si>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</si>
  <si>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</si>
  <si>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</si>
  <si>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</si>
  <si>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</si>
  <si>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</si>
  <si>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</si>
  <si>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</si>
  <si>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</si>
  <si>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</si>
  <si>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</si>
  <si>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</si>
  <si>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</si>
  <si>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</si>
  <si>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</si>
  <si>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</si>
  <si>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</si>
  <si>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</si>
  <si>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</si>
  <si>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</si>
  <si>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</si>
  <si>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</si>
  <si>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</si>
  <si>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</si>
  <si>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</si>
  <si>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</si>
  <si>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</si>
  <si>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</si>
  <si>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</si>
  <si>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</si>
  <si>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</si>
  <si>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</si>
  <si>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</si>
  <si>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</si>
  <si>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</si>
  <si>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</si>
  <si>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</si>
  <si>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</si>
  <si>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</si>
  <si>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</si>
  <si>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</si>
  <si>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</si>
  <si>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</si>
  <si>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</si>
  <si>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</si>
  <si>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</si>
  <si>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</si>
  <si>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</si>
  <si>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</si>
  <si>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</si>
  <si>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</si>
  <si>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</si>
  <si>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</si>
  <si>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</si>
  <si>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</si>
  <si>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</si>
  <si>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</si>
  <si>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</si>
  <si>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</si>
  <si>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</si>
  <si>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</si>
  <si>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</si>
  <si>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</si>
  <si>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</si>
  <si>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</si>
  <si>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</si>
  <si>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</si>
  <si>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</si>
  <si>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</si>
  <si>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</si>
  <si>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</si>
  <si>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</si>
  <si>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</si>
  <si>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</si>
  <si>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</si>
  <si>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</si>
  <si>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</si>
  <si>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</si>
  <si>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</si>
  <si>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</si>
  <si>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</si>
  <si>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</si>
  <si>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</si>
  <si>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</si>
  <si>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</si>
  <si>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</si>
  <si>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</si>
  <si>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</si>
  <si>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</si>
  <si>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</si>
  <si>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</si>
  <si>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</si>
  <si>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</si>
  <si>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</si>
  <si>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</si>
  <si>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</si>
  <si>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</si>
  <si>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</si>
  <si>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</si>
  <si>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</si>
  <si>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</si>
  <si>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</si>
  <si>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</si>
  <si>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</si>
  <si>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</si>
  <si>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</si>
  <si>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</si>
  <si>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</si>
  <si>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</si>
  <si>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</si>
  <si>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</si>
  <si>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</si>
  <si>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</si>
  <si>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</si>
  <si>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</si>
  <si>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</si>
  <si>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</si>
  <si>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</si>
  <si>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</si>
  <si>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</si>
  <si>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</si>
  <si>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</si>
  <si>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</si>
  <si>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</si>
  <si>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</si>
  <si>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</si>
  <si>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</si>
  <si>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</si>
  <si>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</si>
  <si>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</si>
  <si>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</si>
  <si>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</si>
  <si>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</si>
  <si>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</si>
  <si>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</si>
  <si>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</si>
  <si>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</si>
  <si>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</si>
  <si>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</si>
  <si>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</si>
  <si>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</si>
  <si>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</si>
  <si>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</si>
  <si>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</si>
  <si>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</si>
  <si>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</si>
  <si>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</si>
  <si>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</si>
  <si>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</si>
  <si>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</si>
  <si>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</si>
  <si>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</si>
  <si>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</si>
  <si>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</si>
  <si>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</si>
  <si>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</si>
  <si>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</si>
  <si>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</si>
  <si>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</si>
  <si>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</si>
  <si>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</si>
  <si>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</si>
  <si>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</si>
  <si>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</si>
  <si>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</si>
  <si>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</si>
  <si>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</si>
  <si>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</si>
  <si>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</si>
  <si>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</si>
  <si>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</si>
  <si>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</si>
  <si>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</si>
  <si>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</si>
  <si>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</si>
  <si>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</si>
  <si>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</si>
  <si>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</si>
  <si>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</si>
  <si>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</si>
  <si>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</si>
  <si>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</si>
  <si>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</si>
  <si>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</si>
  <si>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</si>
  <si>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</si>
  <si>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</si>
  <si>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</si>
  <si>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</si>
  <si>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</si>
  <si>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</si>
  <si>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</si>
  <si>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</si>
  <si>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</si>
  <si>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</si>
  <si>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</si>
  <si>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</si>
  <si>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</si>
  <si>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</si>
  <si>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</si>
  <si>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</si>
  <si>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</si>
  <si>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</si>
  <si>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</si>
  <si>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</si>
  <si>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</si>
  <si>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</si>
  <si>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</si>
  <si>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</si>
  <si>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</si>
  <si>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</si>
  <si>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</si>
  <si>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</si>
  <si>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</si>
  <si>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</si>
  <si>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</si>
  <si>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</si>
  <si>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</si>
  <si>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</si>
  <si>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</si>
  <si>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</si>
  <si>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</si>
  <si>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</si>
  <si>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</si>
  <si>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</si>
  <si>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</si>
  <si>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</si>
  <si>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</si>
  <si>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</si>
  <si>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</si>
  <si>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</si>
  <si>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</si>
  <si>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</si>
  <si>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</si>
  <si>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</si>
  <si>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</si>
  <si>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</si>
  <si>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</si>
  <si>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</si>
  <si>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</si>
  <si>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</si>
  <si>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</si>
  <si>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</si>
  <si>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</si>
  <si>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</si>
  <si>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</si>
  <si>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</si>
  <si>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</si>
  <si>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</si>
  <si>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</si>
  <si>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</si>
  <si>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</si>
  <si>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</si>
  <si>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</si>
  <si>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</si>
  <si>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</si>
  <si>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</si>
  <si>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</si>
  <si>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</si>
  <si>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</si>
  <si>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</si>
  <si>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</si>
  <si>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</si>
  <si>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</si>
  <si>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</si>
  <si>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</si>
  <si>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</si>
  <si>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</si>
  <si>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</si>
  <si>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</si>
  <si>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</si>
  <si>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</si>
  <si>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</si>
  <si>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</si>
  <si>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</si>
  <si>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</si>
  <si>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</si>
  <si>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</si>
  <si>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</si>
  <si>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</si>
  <si>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</si>
  <si>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</si>
  <si>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</si>
  <si>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</si>
  <si>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</si>
  <si>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</si>
  <si>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</si>
  <si>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</si>
  <si>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</si>
  <si>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</si>
  <si>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</si>
  <si>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</si>
  <si>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</si>
  <si>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</si>
  <si>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</si>
  <si>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</si>
  <si>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</si>
  <si>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</si>
  <si>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</si>
  <si>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</si>
  <si>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</si>
  <si>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</si>
  <si>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</si>
  <si>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</si>
  <si>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</si>
  <si>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</si>
  <si>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</si>
  <si>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</si>
  <si>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</si>
  <si>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</si>
  <si>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</si>
  <si>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</si>
  <si>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</si>
  <si>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</si>
  <si>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</si>
  <si>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</si>
  <si>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</si>
  <si>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</si>
  <si>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</si>
  <si>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</si>
  <si>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</si>
  <si>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</si>
  <si>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</si>
  <si>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</si>
  <si>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</si>
  <si>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</si>
  <si>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</si>
  <si>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</si>
  <si>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</si>
  <si>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</si>
  <si>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</si>
  <si>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</si>
  <si>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</si>
  <si>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</si>
  <si>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</si>
  <si>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</si>
  <si>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</si>
  <si>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</si>
  <si>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</si>
  <si>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</si>
  <si>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</si>
  <si>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</si>
  <si>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</si>
  <si>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</si>
  <si>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</si>
  <si>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</si>
  <si>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</si>
  <si>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</si>
  <si>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</si>
  <si>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</si>
  <si>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</si>
  <si>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</si>
  <si>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</si>
  <si>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</si>
  <si>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</si>
  <si>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</si>
  <si>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</si>
  <si>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</si>
  <si>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</si>
  <si>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</si>
  <si>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</si>
  <si>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</si>
  <si>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</si>
  <si>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</si>
  <si>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</si>
  <si>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</si>
  <si>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</si>
  <si>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</si>
  <si>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</si>
  <si>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</si>
  <si>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</si>
  <si>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</si>
  <si>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</si>
  <si>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</si>
  <si>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</si>
  <si>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</si>
  <si>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</si>
  <si>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</si>
  <si>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</si>
  <si>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</si>
  <si>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</si>
  <si>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</si>
  <si>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</si>
  <si>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</si>
  <si>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</si>
  <si>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</si>
  <si>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</si>
  <si>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</si>
  <si>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</si>
  <si>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</si>
  <si>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</si>
  <si>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</si>
  <si>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</si>
  <si>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</si>
  <si>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</si>
  <si>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</si>
  <si>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</si>
  <si>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</si>
  <si>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</si>
  <si>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</si>
  <si>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</si>
  <si>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</si>
  <si>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</si>
  <si>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</si>
  <si>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</si>
  <si>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</si>
  <si>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</si>
  <si>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</si>
  <si>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</si>
  <si>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</si>
  <si>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</si>
  <si>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</si>
  <si>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</si>
  <si>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</si>
  <si>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</si>
  <si>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</si>
  <si>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</si>
  <si>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</si>
  <si>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</si>
  <si>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</si>
  <si>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</si>
  <si>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</si>
  <si>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</si>
  <si>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</si>
  <si>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</si>
  <si>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</si>
  <si>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</si>
  <si>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</si>
  <si>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</si>
  <si>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</si>
  <si>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</si>
  <si>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</si>
  <si>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</si>
  <si>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</si>
  <si>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</si>
  <si>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</si>
  <si>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</si>
  <si>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</si>
  <si>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</si>
  <si>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</si>
  <si>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</si>
  <si>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</si>
  <si>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</si>
  <si>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</si>
  <si>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</si>
  <si>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</si>
  <si>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</si>
  <si>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</si>
  <si>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</si>
  <si>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</si>
  <si>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</si>
  <si>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</si>
  <si>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</si>
  <si>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</si>
  <si>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</si>
  <si>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</si>
  <si>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</si>
  <si>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</si>
  <si>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</si>
  <si>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</si>
  <si>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</si>
  <si>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</si>
  <si>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</si>
  <si>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</si>
  <si>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</si>
  <si>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</si>
  <si>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</si>
  <si>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</si>
  <si>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</si>
  <si>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</si>
  <si>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</si>
  <si>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</si>
  <si>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</si>
  <si>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</si>
  <si>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</si>
  <si>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</si>
  <si>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</si>
  <si>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</si>
  <si>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</si>
  <si>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</si>
  <si>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</si>
  <si>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</si>
  <si>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</si>
  <si>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</si>
  <si>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</si>
  <si>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</si>
  <si>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</si>
  <si>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</si>
  <si>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</si>
  <si>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</si>
  <si>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</si>
  <si>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</si>
  <si>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</si>
  <si>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</si>
  <si>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</si>
  <si>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</si>
  <si>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</si>
  <si>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</si>
  <si>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</si>
  <si>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</si>
  <si>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</si>
  <si>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</si>
  <si>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</si>
  <si>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</si>
  <si>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</si>
  <si>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</si>
  <si>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</si>
  <si>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</si>
  <si>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</si>
  <si>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</si>
  <si>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</si>
  <si>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</si>
  <si>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</si>
  <si>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</si>
  <si>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</si>
  <si>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</si>
  <si>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</si>
  <si>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</si>
  <si>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</si>
  <si>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</si>
  <si>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</si>
  <si>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</si>
  <si>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</si>
  <si>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</si>
  <si>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</si>
  <si>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</si>
  <si>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</si>
  <si>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</si>
  <si>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</si>
  <si>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</si>
  <si>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</si>
  <si>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</si>
  <si>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</si>
  <si>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</si>
  <si>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</si>
  <si>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</si>
  <si>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</si>
  <si>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</si>
  <si>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</si>
  <si>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</si>
  <si>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</si>
  <si>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</si>
  <si>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</si>
  <si>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</si>
  <si>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</si>
  <si>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</si>
  <si>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</si>
  <si>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</si>
  <si>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</si>
  <si>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</si>
  <si>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</si>
  <si>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</si>
  <si>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</si>
  <si>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</si>
  <si>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</si>
  <si>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</si>
  <si>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</si>
  <si>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</si>
  <si>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</si>
  <si>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</si>
  <si>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</si>
  <si>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</si>
  <si>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</si>
  <si>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</si>
  <si>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</si>
  <si>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</si>
  <si>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</si>
  <si>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</si>
  <si>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</si>
  <si>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</si>
  <si>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</si>
  <si>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</si>
  <si>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</si>
  <si>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</si>
  <si>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</si>
  <si>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</si>
  <si>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</si>
  <si>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</si>
  <si>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</si>
  <si>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</si>
  <si>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</si>
  <si>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</si>
  <si>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</si>
  <si>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</si>
  <si>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</si>
  <si>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</si>
  <si>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</si>
  <si>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</si>
  <si>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</si>
  <si>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</si>
  <si>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</si>
  <si>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</si>
  <si>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</si>
  <si>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</si>
  <si>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</si>
  <si>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</si>
  <si>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</si>
  <si>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</si>
  <si>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</si>
  <si>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</si>
  <si>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</si>
  <si>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</si>
  <si>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</si>
  <si>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</si>
  <si>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</si>
  <si>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</si>
  <si>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</si>
  <si>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</si>
  <si>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</si>
  <si>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</si>
  <si>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</si>
  <si>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</si>
  <si>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</si>
  <si>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</si>
  <si>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</si>
  <si>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</si>
  <si>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</si>
  <si>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</si>
  <si>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</si>
  <si>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</si>
  <si>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</si>
  <si>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</si>
  <si>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</si>
  <si>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</si>
  <si>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</si>
  <si>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</si>
  <si>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</si>
  <si>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</si>
  <si>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</si>
  <si>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</si>
  <si>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</si>
  <si>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</si>
  <si>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</si>
  <si>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</si>
  <si>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</si>
  <si>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</si>
  <si>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</si>
  <si>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</si>
  <si>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</si>
  <si>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</si>
  <si>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</si>
  <si>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</si>
  <si>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</si>
  <si>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</si>
  <si>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</si>
  <si>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</si>
  <si>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</si>
  <si>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</si>
  <si>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</si>
  <si>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</si>
  <si>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</si>
  <si>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</si>
  <si>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</si>
  <si>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</si>
  <si>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</si>
  <si>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</si>
  <si>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</si>
  <si>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</si>
  <si>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</si>
  <si>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</si>
  <si>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</si>
  <si>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</si>
  <si>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</si>
  <si>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</si>
  <si>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</si>
  <si>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</si>
  <si>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</si>
  <si>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</si>
  <si>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</si>
  <si>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</si>
  <si>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</si>
  <si>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</si>
  <si>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</si>
  <si>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</si>
  <si>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</si>
  <si>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</si>
  <si>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</si>
  <si>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</si>
  <si>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</si>
  <si>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</si>
  <si>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</si>
  <si>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</si>
  <si>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</si>
  <si>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</si>
  <si>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</si>
  <si>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</si>
  <si>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</si>
  <si>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</si>
  <si>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</si>
  <si>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</si>
  <si>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</si>
  <si>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</si>
  <si>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</si>
  <si>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</si>
  <si>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</si>
  <si>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</si>
  <si>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</si>
  <si>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</si>
  <si>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</si>
  <si>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</si>
  <si>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</si>
  <si>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</si>
  <si>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</si>
  <si>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</si>
  <si>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</si>
  <si>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</si>
  <si>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</si>
  <si>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</si>
  <si>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</si>
  <si>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</si>
  <si>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</si>
  <si>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</si>
  <si>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</si>
  <si>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</si>
  <si>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</si>
  <si>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</si>
  <si>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</si>
  <si>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</si>
  <si>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</si>
  <si>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</si>
  <si>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</si>
  <si>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</si>
  <si>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</si>
  <si>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</si>
  <si>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</si>
  <si>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</si>
  <si>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</si>
  <si>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</si>
  <si>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</si>
  <si>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</si>
  <si>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</si>
  <si>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</si>
  <si>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</si>
  <si>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</si>
  <si>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</si>
  <si>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</si>
  <si>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</si>
  <si>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</si>
  <si>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</si>
  <si>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</si>
  <si>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</si>
  <si>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</si>
  <si>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</si>
  <si>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</si>
  <si>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</si>
  <si>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</si>
  <si>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</si>
  <si>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</si>
  <si>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</si>
  <si>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</si>
  <si>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</si>
  <si>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</si>
  <si>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</si>
  <si>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</si>
  <si>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</si>
  <si>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</si>
  <si>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</si>
  <si>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</si>
  <si>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</si>
  <si>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</si>
  <si>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</si>
  <si>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</si>
  <si>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</si>
  <si>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</si>
  <si>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</si>
  <si>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</si>
  <si>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</si>
  <si>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</si>
  <si>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</si>
  <si>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</si>
  <si>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</si>
  <si>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</si>
  <si>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</si>
  <si>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</si>
  <si>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</si>
  <si>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</si>
  <si>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</si>
  <si>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</si>
  <si>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</si>
  <si>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</si>
  <si>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</si>
  <si>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</si>
  <si>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</si>
  <si>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</si>
  <si>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</si>
  <si>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</si>
  <si>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</si>
  <si>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</si>
  <si>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</si>
  <si>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</si>
  <si>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</si>
  <si>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</si>
  <si>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</si>
  <si>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</si>
  <si>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</si>
  <si>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</si>
  <si>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</si>
  <si>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</si>
  <si>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</si>
  <si>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</si>
  <si>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</si>
  <si>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</si>
  <si>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</si>
  <si>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</si>
  <si>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</si>
  <si>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</si>
  <si>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</si>
  <si>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</si>
  <si>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</si>
  <si>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</si>
  <si>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</si>
  <si>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</si>
  <si>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</si>
  <si>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</si>
  <si>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</si>
  <si>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</si>
  <si>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</si>
  <si>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</si>
  <si>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</si>
  <si>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</si>
  <si>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</si>
  <si>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</si>
  <si>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</si>
  <si>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</si>
  <si>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</si>
  <si>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</si>
  <si>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</si>
  <si>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</si>
  <si>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</si>
  <si>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</si>
  <si>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</si>
  <si>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</si>
  <si>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</si>
  <si>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</si>
  <si>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</si>
  <si>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</si>
  <si>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</si>
  <si>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</si>
  <si>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</si>
  <si>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</si>
  <si>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</si>
  <si>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</si>
  <si>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</si>
  <si>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</si>
  <si>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</si>
  <si>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</si>
  <si>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</si>
  <si>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</si>
  <si>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</si>
  <si>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</si>
  <si>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</si>
  <si>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</si>
  <si>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</si>
  <si>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</si>
  <si>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</si>
  <si>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</si>
  <si>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</si>
  <si>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</si>
  <si>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</si>
  <si>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</si>
  <si>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</si>
  <si>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</si>
  <si>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</si>
  <si>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</si>
  <si>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</si>
  <si>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</si>
  <si>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</si>
  <si>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</si>
  <si>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</si>
  <si>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</si>
  <si>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</si>
  <si>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</si>
  <si>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</si>
  <si>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</si>
  <si>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</si>
  <si>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</si>
  <si>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</si>
  <si>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</si>
  <si>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</si>
  <si>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</si>
  <si>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</si>
  <si>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</si>
  <si>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</si>
  <si>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</si>
  <si>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</si>
  <si>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</si>
  <si>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</si>
  <si>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</si>
  <si>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</si>
  <si>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</si>
  <si>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</si>
  <si>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</si>
  <si>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</si>
  <si>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</si>
  <si>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</si>
  <si>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</si>
  <si>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</si>
  <si>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</si>
  <si>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</si>
  <si>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</si>
  <si>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</si>
  <si>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</si>
  <si>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</si>
  <si>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</si>
  <si>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</si>
  <si>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</si>
  <si>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</si>
  <si>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</si>
  <si>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</si>
  <si>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</si>
  <si>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</si>
  <si>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</si>
  <si>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</si>
  <si>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</si>
  <si>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</si>
  <si>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</si>
  <si>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</si>
  <si>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</si>
  <si>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</si>
  <si>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</si>
  <si>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</si>
  <si>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</si>
  <si>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</si>
  <si>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</si>
  <si>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</si>
  <si>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</si>
  <si>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</si>
  <si>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</si>
  <si>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</si>
  <si>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</si>
  <si>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</si>
  <si>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</si>
  <si>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</si>
  <si>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</si>
  <si>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</si>
  <si>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</si>
  <si>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</si>
  <si>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</si>
  <si>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</si>
  <si>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</si>
  <si>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</si>
  <si>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</si>
  <si>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</si>
  <si>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</si>
  <si>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</si>
  <si>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</si>
  <si>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</si>
  <si>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</si>
  <si>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</si>
  <si>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</si>
  <si>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</si>
  <si>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</si>
  <si>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</si>
  <si>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</si>
  <si>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</si>
  <si>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</si>
  <si>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</si>
  <si>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</si>
  <si>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</si>
  <si>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</si>
  <si>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</si>
  <si>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</si>
  <si>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</si>
  <si>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</si>
  <si>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</si>
  <si>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</si>
  <si>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</si>
  <si>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</si>
  <si>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</si>
  <si>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</si>
  <si>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</si>
  <si>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</si>
  <si>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</si>
  <si>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</si>
  <si>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</si>
  <si>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</si>
  <si>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</si>
  <si>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</si>
  <si>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</si>
  <si>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</si>
  <si>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</si>
  <si>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</si>
  <si>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</si>
  <si>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</si>
  <si>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</si>
  <si>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</si>
  <si>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</si>
  <si>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</si>
  <si>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</si>
  <si>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</si>
  <si>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</si>
  <si>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</si>
  <si>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</si>
  <si>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</si>
  <si>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</si>
  <si>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</si>
  <si>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</si>
  <si>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</si>
  <si>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</si>
  <si>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</si>
  <si>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</si>
  <si>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</si>
  <si>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</si>
  <si>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</si>
  <si>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</si>
  <si>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</si>
  <si>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</si>
  <si>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</si>
  <si>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</si>
  <si>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</si>
  <si>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</si>
  <si>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</si>
  <si>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</si>
  <si>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</si>
  <si>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</si>
  <si>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</si>
  <si>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</si>
  <si>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</si>
  <si>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</si>
  <si>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</si>
  <si>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</si>
  <si>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</si>
  <si>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</si>
  <si>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</si>
  <si>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</si>
  <si>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</si>
  <si>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</si>
  <si>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</si>
  <si>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</si>
  <si>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</si>
  <si>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</si>
  <si>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</si>
  <si>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</si>
  <si>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</si>
  <si>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</si>
  <si>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</si>
  <si>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</si>
  <si>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</si>
  <si>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</si>
  <si>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</si>
  <si>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</si>
  <si>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</si>
  <si>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</si>
  <si>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</si>
  <si>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</si>
  <si>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</si>
  <si>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</si>
  <si>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</si>
  <si>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</si>
  <si>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</si>
  <si>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</si>
  <si>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</si>
  <si>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</si>
  <si>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</si>
  <si>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</si>
  <si>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</si>
  <si>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</si>
  <si>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</si>
  <si>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</si>
  <si>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</si>
  <si>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</si>
  <si>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</si>
  <si>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</si>
  <si>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</si>
  <si>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</si>
  <si>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</si>
  <si>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</si>
  <si>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</si>
  <si>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</si>
  <si>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</si>
  <si>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</si>
  <si>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</si>
  <si>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</si>
  <si>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</si>
  <si>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</si>
  <si>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</si>
  <si>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</si>
  <si>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</si>
  <si>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</si>
  <si>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</si>
  <si>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</si>
  <si>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</si>
  <si>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</si>
  <si>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</si>
  <si>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</si>
  <si>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</si>
  <si>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</si>
  <si>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</si>
  <si>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</si>
  <si>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</si>
  <si>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</si>
  <si>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</si>
  <si>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</si>
  <si>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</si>
  <si>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</si>
  <si>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</si>
  <si>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</si>
  <si>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</si>
  <si>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</si>
  <si>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</si>
  <si>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</si>
  <si>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</si>
  <si>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</si>
  <si>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</si>
  <si>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</si>
  <si>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</si>
  <si>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</si>
  <si>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</si>
  <si>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</si>
  <si>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</si>
  <si>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</si>
  <si>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</si>
  <si>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</si>
  <si>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</si>
  <si>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</si>
  <si>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</si>
  <si>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</si>
  <si>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</si>
  <si>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</si>
  <si>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</si>
  <si>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</si>
  <si>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</si>
  <si>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</si>
  <si>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</si>
  <si>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</si>
  <si>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</si>
  <si>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</si>
  <si>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</si>
  <si>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</si>
  <si>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</si>
  <si>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</si>
  <si>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</si>
  <si>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</si>
  <si>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</si>
  <si>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</si>
  <si>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</si>
  <si>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</si>
  <si>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</si>
  <si>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</si>
  <si>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</si>
  <si>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</si>
  <si>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</si>
  <si>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</si>
  <si>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</si>
  <si>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</si>
  <si>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</si>
  <si>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</si>
  <si>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</si>
  <si>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</si>
  <si>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</si>
  <si>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</si>
  <si>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</si>
  <si>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</si>
  <si>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</si>
  <si>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</si>
  <si>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</si>
  <si>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</si>
  <si>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</si>
  <si>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</si>
  <si>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</si>
  <si>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</si>
  <si>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</si>
  <si>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</si>
  <si>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</si>
  <si>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</si>
  <si>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</si>
  <si>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</si>
  <si>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</si>
  <si>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</si>
  <si>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</si>
  <si>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</si>
  <si>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</si>
  <si>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</si>
  <si>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</si>
  <si>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</si>
  <si>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</si>
  <si>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</si>
  <si>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</si>
  <si>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</si>
  <si>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</si>
  <si>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</si>
  <si>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</si>
  <si>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</si>
  <si>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</si>
  <si>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</si>
  <si>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</si>
  <si>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</si>
  <si>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</si>
  <si>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</si>
  <si>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</si>
  <si>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</si>
  <si>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</si>
  <si>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</si>
  <si>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</si>
  <si>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</si>
  <si>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</si>
  <si>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</si>
  <si>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</si>
  <si>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</si>
  <si>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</si>
  <si>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</si>
  <si>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</si>
  <si>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</si>
  <si>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</si>
  <si>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</si>
  <si>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</si>
  <si>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</si>
  <si>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</si>
  <si>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</si>
  <si>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</si>
  <si>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</si>
  <si>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</si>
  <si>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</si>
  <si>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</si>
  <si>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</si>
  <si>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</si>
  <si>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</si>
  <si>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</si>
  <si>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</si>
  <si>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</si>
  <si>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</si>
  <si>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</si>
  <si>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</si>
  <si>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</si>
  <si>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</si>
  <si>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</si>
  <si>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</si>
  <si>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</si>
  <si>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</si>
  <si>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</si>
  <si>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</si>
  <si>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</si>
  <si>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</si>
  <si>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</si>
  <si>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</si>
  <si>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</si>
  <si>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</si>
  <si>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</si>
  <si>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</si>
  <si>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</si>
  <si>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</si>
  <si>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</si>
  <si>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</si>
  <si>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</si>
  <si>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</si>
  <si>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</si>
  <si>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</si>
  <si>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</si>
  <si>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</si>
  <si>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</si>
  <si>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</si>
  <si>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</si>
  <si>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</si>
  <si>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</si>
  <si>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</si>
  <si>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</si>
  <si>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</si>
  <si>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</si>
  <si>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</si>
  <si>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</si>
  <si>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</si>
  <si>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</si>
  <si>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</si>
  <si>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</si>
  <si>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</si>
  <si>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</si>
  <si>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</si>
  <si>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</si>
  <si>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</si>
  <si>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</si>
  <si>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</si>
  <si>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</si>
  <si>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</si>
  <si>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</si>
  <si>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</si>
  <si>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</si>
  <si>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</si>
  <si>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</si>
  <si>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</si>
  <si>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</si>
  <si>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</si>
  <si>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</si>
  <si>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</si>
  <si>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</si>
  <si>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</si>
  <si>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</si>
  <si>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</si>
  <si>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</si>
  <si>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</si>
  <si>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</si>
  <si>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</si>
  <si>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</si>
  <si>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</si>
  <si>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</si>
  <si>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</si>
  <si>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</si>
  <si>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</si>
  <si>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</si>
  <si>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</si>
  <si>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</si>
  <si>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</si>
  <si>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</si>
  <si>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</si>
  <si>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</si>
  <si>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</si>
  <si>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</si>
  <si>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</si>
  <si>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</si>
  <si>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</si>
  <si>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</si>
  <si>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</si>
  <si>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</si>
  <si>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</si>
  <si>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</si>
  <si>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</si>
  <si>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</si>
  <si>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</si>
  <si>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</si>
  <si>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</si>
  <si>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</si>
  <si>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</si>
  <si>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</si>
  <si>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</si>
  <si>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</si>
  <si>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</si>
  <si>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</si>
  <si>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</si>
  <si>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</si>
  <si>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</si>
  <si>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</si>
  <si>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</si>
  <si>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</si>
  <si>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</si>
  <si>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</si>
  <si>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</si>
  <si>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</si>
  <si>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</si>
  <si>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</si>
  <si>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</si>
  <si>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</si>
  <si>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</si>
  <si>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</si>
  <si>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</si>
  <si>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</si>
  <si>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</si>
  <si>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</si>
  <si>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</si>
  <si>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</si>
  <si>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</si>
  <si>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</si>
  <si>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</si>
  <si>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</si>
  <si>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</si>
  <si>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</si>
  <si>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</si>
  <si>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</si>
  <si>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</si>
  <si>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</si>
  <si>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</si>
  <si>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</si>
  <si>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</si>
  <si>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</si>
  <si>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</si>
  <si>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</si>
  <si>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</si>
  <si>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</si>
  <si>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</si>
  <si>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</si>
  <si>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</si>
  <si>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</si>
  <si>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</si>
  <si>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</si>
  <si>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</si>
  <si>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</si>
  <si>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</si>
  <si>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</si>
  <si>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</si>
  <si>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</si>
  <si>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</si>
  <si>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</si>
  <si>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</si>
  <si>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</si>
  <si>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</si>
  <si>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</si>
  <si>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</si>
  <si>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</si>
  <si>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</si>
  <si>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</si>
  <si>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</si>
  <si>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</si>
  <si>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</si>
  <si>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</si>
  <si>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</si>
  <si>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</si>
  <si>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</si>
  <si>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</si>
  <si>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</si>
  <si>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</si>
  <si>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</si>
  <si>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</si>
  <si>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</si>
  <si>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</si>
  <si>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</si>
  <si>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</si>
  <si>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</si>
  <si>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</si>
  <si>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</si>
  <si>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</si>
  <si>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</si>
  <si>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</si>
  <si>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</si>
  <si>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</si>
  <si>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</si>
  <si>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</si>
  <si>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</si>
  <si>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</si>
  <si>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</si>
  <si>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</si>
  <si>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</si>
  <si>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</si>
  <si>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</si>
  <si>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</si>
  <si>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</si>
  <si>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</si>
  <si>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</si>
  <si>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</si>
  <si>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</si>
  <si>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</si>
  <si>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</si>
  <si>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</si>
  <si>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</si>
  <si>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</si>
  <si>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</si>
  <si>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</si>
  <si>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</si>
  <si>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</si>
  <si>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</si>
  <si>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</si>
  <si>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</si>
  <si>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</si>
  <si>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</si>
  <si>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</si>
  <si>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</si>
  <si>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</si>
  <si>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</si>
  <si>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</si>
  <si>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</si>
  <si>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</si>
  <si>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</si>
  <si>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</si>
  <si>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</si>
  <si>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</si>
  <si>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</si>
  <si>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</si>
  <si>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</si>
  <si>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</si>
  <si>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</si>
  <si>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</si>
  <si>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</si>
  <si>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</si>
  <si>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</si>
  <si>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</si>
  <si>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</si>
  <si>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</si>
  <si>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</si>
  <si>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</si>
  <si>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</si>
  <si>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</si>
  <si>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</si>
  <si>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</si>
  <si>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</si>
  <si>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</si>
  <si>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</si>
  <si>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</si>
  <si>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</si>
  <si>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</si>
  <si>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</si>
  <si>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</si>
  <si>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</si>
  <si>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</si>
  <si>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</si>
  <si>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</si>
  <si>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</si>
  <si>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</si>
  <si>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</si>
  <si>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</si>
  <si>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</si>
  <si>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</si>
  <si>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</si>
  <si>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</si>
  <si>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</si>
  <si>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</si>
  <si>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</si>
  <si>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</si>
  <si>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</si>
  <si>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</si>
  <si>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</si>
  <si>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</si>
  <si>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</si>
  <si>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</si>
  <si>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</si>
  <si>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</si>
  <si>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</si>
  <si>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</si>
  <si>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</si>
  <si>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</si>
  <si>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</si>
  <si>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</si>
  <si>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</si>
  <si>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</si>
  <si>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</si>
  <si>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</si>
  <si>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</si>
  <si>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</si>
  <si>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</si>
  <si>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</si>
  <si>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</si>
  <si>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</si>
  <si>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</si>
  <si>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</si>
  <si>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</si>
  <si>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</si>
  <si>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</si>
  <si>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</si>
  <si>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</si>
  <si>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</si>
  <si>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</si>
  <si>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</si>
  <si>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</si>
  <si>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</si>
  <si>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</si>
  <si>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</si>
  <si>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</si>
  <si>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</si>
  <si>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</si>
  <si>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</si>
  <si>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</si>
  <si>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</si>
  <si>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</si>
  <si>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</si>
  <si>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</si>
  <si>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</si>
  <si>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</si>
  <si>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</si>
  <si>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</si>
  <si>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</si>
  <si>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</si>
  <si>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</si>
  <si>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</si>
  <si>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</si>
  <si>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</si>
  <si>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</si>
  <si>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</si>
  <si>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</si>
  <si>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</si>
  <si>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</si>
  <si>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</si>
  <si>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</si>
  <si>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</si>
  <si>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</si>
  <si>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</si>
  <si>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</si>
  <si>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</si>
  <si>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</si>
  <si>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</si>
  <si>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</si>
  <si>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</si>
  <si>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</si>
  <si>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</si>
  <si>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</si>
  <si>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</si>
  <si>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</si>
  <si>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</si>
  <si>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</si>
  <si>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</si>
  <si>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</si>
  <si>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</si>
  <si>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</si>
  <si>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</si>
  <si>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</si>
  <si>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</si>
  <si>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</si>
  <si>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</si>
  <si>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</si>
  <si>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</si>
  <si>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</si>
  <si>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</si>
  <si>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</si>
  <si>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</si>
  <si>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</si>
  <si>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</si>
  <si>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</si>
  <si>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</si>
  <si>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</si>
  <si>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</si>
  <si>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</si>
  <si>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</si>
  <si>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</si>
  <si>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</si>
  <si>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</si>
  <si>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</si>
  <si>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</si>
  <si>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</si>
  <si>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</si>
  <si>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</si>
  <si>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</si>
  <si>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</si>
  <si>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</si>
  <si>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</si>
  <si>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</si>
  <si>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</si>
  <si>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</si>
  <si>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</si>
  <si>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</si>
  <si>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</si>
  <si>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</si>
  <si>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</si>
  <si>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</si>
  <si>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</si>
  <si>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</si>
  <si>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</si>
  <si>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</si>
  <si>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</si>
  <si>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</si>
  <si>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</si>
  <si>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</si>
  <si>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</si>
  <si>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</si>
  <si>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</si>
  <si>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</si>
  <si>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</si>
  <si>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</si>
  <si>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</si>
  <si>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</si>
  <si>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</si>
  <si>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</si>
  <si>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</si>
  <si>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</si>
  <si>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</si>
  <si>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</si>
  <si>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</si>
  <si>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</si>
  <si>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</si>
  <si>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</si>
  <si>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</si>
  <si>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</si>
  <si>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</si>
  <si>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</si>
  <si>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</si>
  <si>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</si>
  <si>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</si>
  <si>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</si>
  <si>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</si>
  <si>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</si>
  <si>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</si>
  <si>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</si>
  <si>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</si>
  <si>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</si>
  <si>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</si>
  <si>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</si>
  <si>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</si>
  <si>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</si>
  <si>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</si>
  <si>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</si>
  <si>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</si>
  <si>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</si>
  <si>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</si>
  <si>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</si>
  <si>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</si>
  <si>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</si>
  <si>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</si>
  <si>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</si>
  <si>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</si>
  <si>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</si>
  <si>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</si>
  <si>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</si>
  <si>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</si>
  <si>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</si>
  <si>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</si>
  <si>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</si>
  <si>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</si>
  <si>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</si>
  <si>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</si>
  <si>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</si>
  <si>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</si>
  <si>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</si>
  <si>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</si>
  <si>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</si>
  <si>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</si>
  <si>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</si>
  <si>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</si>
  <si>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</si>
  <si>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</si>
  <si>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</si>
  <si>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</si>
  <si>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</si>
  <si>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</si>
  <si>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</si>
  <si>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</si>
  <si>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</si>
  <si>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</si>
  <si>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</si>
  <si>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</si>
  <si>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</si>
  <si>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</si>
  <si>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</si>
  <si>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</si>
  <si>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</si>
  <si>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</si>
  <si>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</si>
  <si>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</si>
  <si>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</si>
  <si>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</si>
  <si>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</si>
  <si>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</si>
  <si>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</si>
  <si>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</si>
  <si>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</si>
  <si>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</si>
  <si>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</si>
  <si>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</si>
  <si>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</si>
  <si>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</si>
  <si>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</si>
  <si>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</si>
  <si>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</si>
  <si>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</si>
  <si>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</si>
  <si>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</si>
  <si>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</si>
  <si>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</si>
  <si>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</si>
  <si>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</si>
  <si>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</si>
  <si>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</si>
  <si>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</si>
  <si>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</si>
  <si>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</si>
  <si>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</si>
  <si>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</si>
  <si>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</si>
  <si>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</si>
  <si>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</si>
  <si>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</si>
  <si>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</si>
  <si>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</si>
  <si>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</si>
  <si>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</si>
  <si>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</si>
  <si>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</si>
  <si>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</si>
  <si>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</si>
  <si>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</si>
  <si>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</si>
  <si>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</si>
  <si>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</si>
  <si>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</si>
  <si>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</si>
  <si>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</si>
  <si>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</si>
  <si>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</si>
  <si>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</si>
  <si>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</si>
  <si>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</si>
  <si>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</si>
  <si>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</si>
  <si>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</si>
  <si>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</si>
  <si>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</si>
  <si>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</si>
  <si>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</si>
  <si>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</si>
  <si>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</si>
  <si>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</si>
  <si>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</si>
  <si>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</si>
  <si>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</si>
  <si>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</si>
  <si>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</si>
  <si>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</si>
  <si>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</si>
  <si>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</si>
  <si>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</si>
  <si>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</si>
  <si>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</si>
  <si>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</si>
  <si>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</si>
  <si>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</si>
  <si>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</si>
  <si>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</si>
  <si>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</si>
  <si>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</si>
  <si>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</si>
  <si>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</si>
  <si>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</si>
  <si>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</si>
  <si>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</si>
  <si>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</si>
  <si>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</si>
  <si>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</si>
  <si>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</si>
  <si>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</si>
  <si>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</si>
  <si>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</si>
  <si>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</si>
  <si>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</si>
  <si>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</si>
  <si>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</si>
  <si>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</si>
  <si>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</si>
  <si>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</si>
  <si>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</si>
  <si>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</si>
  <si>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</si>
  <si>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</si>
  <si>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</si>
  <si>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</si>
  <si>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</si>
  <si>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</si>
  <si>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</si>
  <si>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</si>
  <si>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</si>
  <si>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</si>
  <si>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</si>
  <si>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</si>
  <si>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</si>
  <si>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</si>
  <si>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</si>
  <si>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</si>
  <si>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</si>
  <si>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</si>
  <si>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</si>
  <si>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</si>
  <si>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</si>
  <si>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</si>
  <si>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</si>
  <si>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</si>
  <si>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</si>
  <si>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</si>
  <si>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</si>
  <si>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</si>
  <si>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</si>
  <si>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</si>
  <si>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</si>
  <si>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</si>
  <si>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</si>
  <si>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</si>
  <si>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</si>
  <si>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</si>
  <si>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</si>
  <si>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</si>
  <si>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</si>
  <si>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</si>
  <si>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</si>
  <si>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</si>
  <si>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</si>
  <si>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</si>
  <si>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</si>
  <si>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</si>
  <si>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</si>
  <si>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</si>
  <si>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</si>
  <si>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</si>
  <si>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</si>
  <si>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</si>
  <si>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</si>
  <si>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</si>
  <si>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</si>
  <si>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</si>
  <si>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</si>
  <si>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</si>
  <si>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</si>
  <si>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</si>
  <si>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</si>
  <si>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</si>
  <si>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</si>
  <si>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</si>
  <si>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</si>
  <si>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</si>
  <si>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</si>
  <si>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</si>
  <si>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</si>
  <si>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</si>
  <si>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</si>
  <si>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</si>
  <si>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</si>
  <si>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</si>
  <si>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</si>
  <si>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</si>
  <si>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</si>
  <si>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</si>
  <si>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</si>
  <si>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</si>
  <si>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</si>
  <si>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</si>
  <si>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</si>
  <si>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</si>
  <si>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</si>
  <si>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</si>
  <si>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</si>
  <si>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</si>
  <si>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</si>
  <si>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</si>
  <si>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</si>
  <si>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</si>
  <si>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</si>
  <si>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</si>
  <si>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</si>
  <si>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</si>
  <si>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</si>
  <si>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</si>
  <si>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</si>
  <si>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</si>
  <si>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</si>
  <si>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</si>
  <si>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</si>
  <si>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</si>
  <si>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</si>
  <si>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</si>
  <si>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</si>
  <si>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</si>
  <si>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</si>
  <si>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</si>
  <si>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</si>
  <si>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</si>
  <si>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</si>
  <si>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</si>
  <si>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</si>
  <si>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</si>
  <si>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</si>
  <si>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</si>
  <si>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</si>
  <si>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</si>
  <si>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</si>
  <si>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</si>
  <si>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</si>
  <si>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</si>
  <si>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</si>
  <si>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</si>
  <si>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</si>
  <si>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</si>
  <si>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</si>
  <si>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</si>
  <si>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</si>
  <si>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</si>
  <si>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</si>
  <si>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</si>
  <si>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</si>
  <si>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</si>
  <si>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</si>
  <si>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</si>
  <si>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</si>
  <si>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</si>
  <si>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</si>
  <si>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</si>
  <si>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</si>
  <si>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</si>
  <si>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</si>
  <si>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</si>
  <si>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</si>
  <si>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</si>
  <si>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</si>
  <si>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</si>
  <si>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</si>
  <si>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</si>
  <si>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</si>
  <si>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</si>
  <si>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</si>
  <si>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</si>
  <si>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</si>
  <si>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</si>
  <si>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</si>
  <si>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</si>
  <si>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</si>
  <si>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</si>
  <si>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</si>
  <si>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</si>
  <si>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</si>
  <si>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</si>
  <si>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</si>
  <si>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</si>
  <si>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</si>
  <si>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</si>
  <si>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</si>
  <si>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</si>
  <si>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</si>
  <si>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</si>
  <si>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</si>
  <si>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</si>
  <si>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</si>
  <si>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</si>
  <si>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</si>
  <si>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</si>
  <si>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</si>
  <si>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</si>
  <si>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</si>
  <si>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</si>
  <si>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</si>
  <si>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</si>
  <si>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</si>
  <si>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</si>
  <si>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</si>
  <si>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</si>
  <si>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</si>
  <si>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</si>
  <si>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</si>
  <si>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</si>
  <si>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</si>
  <si>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</si>
  <si>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</si>
  <si>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</si>
  <si>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</si>
  <si>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</si>
  <si>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</si>
  <si>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</si>
  <si>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</si>
  <si>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</si>
  <si>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</si>
  <si>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</si>
  <si>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</si>
  <si>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</si>
  <si>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</si>
  <si>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</si>
  <si>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</si>
  <si>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</si>
  <si>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</si>
  <si>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</si>
  <si>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</si>
  <si>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</si>
  <si>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</si>
  <si>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</si>
  <si>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</si>
  <si>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</si>
  <si>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</si>
  <si>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</si>
  <si>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</si>
  <si>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</si>
  <si>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</si>
  <si>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</si>
  <si>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</si>
  <si>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</si>
  <si>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</si>
  <si>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</si>
  <si>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</si>
  <si>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</si>
  <si>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</si>
  <si>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</si>
  <si>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</si>
  <si>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</si>
  <si>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</si>
  <si>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</si>
  <si>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</si>
  <si>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</si>
  <si>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</si>
  <si>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</si>
  <si>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</si>
  <si>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</si>
  <si>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</si>
  <si>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</si>
  <si>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</si>
  <si>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</si>
  <si>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</si>
  <si>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</si>
  <si>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</si>
  <si>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</si>
  <si>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</si>
  <si>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</si>
  <si>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</si>
  <si>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</si>
  <si>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</si>
  <si>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</si>
  <si>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</si>
  <si>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</si>
  <si>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</si>
  <si>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</si>
  <si>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</si>
  <si>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</si>
  <si>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</si>
  <si>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</si>
  <si>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</si>
  <si>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</si>
  <si>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</si>
  <si>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</si>
  <si>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</si>
  <si>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</si>
  <si>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</si>
  <si>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</si>
  <si>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</si>
  <si>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</si>
  <si>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</si>
  <si>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</si>
  <si>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</si>
  <si>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</si>
  <si>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</si>
  <si>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</si>
  <si>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</si>
  <si>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</si>
  <si>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</si>
  <si>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</si>
  <si>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</si>
  <si>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</si>
  <si>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</si>
  <si>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</si>
  <si>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</si>
  <si>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</si>
  <si>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</si>
  <si>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</si>
  <si>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</si>
  <si>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</si>
  <si>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</si>
  <si>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</si>
  <si>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</si>
  <si>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</si>
  <si>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</si>
  <si>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</si>
  <si>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</si>
  <si>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</si>
  <si>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</si>
  <si>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</si>
  <si>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</si>
  <si>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</si>
  <si>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</si>
  <si>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</si>
  <si>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</si>
  <si>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</si>
  <si>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</si>
  <si>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</si>
  <si>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</si>
  <si>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</si>
  <si>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</si>
  <si>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</si>
  <si>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</si>
  <si>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</si>
  <si>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</si>
  <si>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</si>
  <si>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</si>
  <si>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</si>
  <si>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</si>
  <si>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</si>
  <si>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</si>
  <si>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</si>
  <si>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</si>
  <si>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</si>
  <si>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</si>
  <si>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</si>
  <si>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</si>
  <si>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</si>
  <si>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</si>
  <si>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</si>
  <si>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</si>
  <si>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</si>
  <si>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</si>
  <si>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</si>
  <si>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</si>
  <si>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</si>
  <si>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</si>
  <si>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</si>
  <si>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</si>
  <si>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</si>
  <si>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</si>
  <si>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</si>
  <si>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</si>
  <si>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</si>
  <si>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</si>
  <si>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</si>
  <si>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</si>
  <si>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</si>
  <si>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</si>
  <si>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</si>
  <si>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</si>
  <si>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</si>
  <si>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</si>
  <si>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</si>
  <si>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</si>
  <si>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</si>
  <si>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</si>
  <si>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</si>
  <si>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</si>
  <si>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</si>
  <si>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</si>
  <si>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</si>
  <si>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</si>
  <si>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</si>
  <si>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</si>
  <si>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</si>
  <si>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</si>
  <si>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</si>
  <si>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</si>
  <si>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</si>
  <si>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</si>
  <si>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</si>
  <si>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</si>
  <si>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</si>
  <si>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</si>
  <si>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</si>
  <si>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</si>
  <si>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</si>
  <si>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</si>
  <si>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</si>
  <si>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</si>
  <si>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</si>
  <si>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</si>
  <si>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</si>
  <si>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</si>
  <si>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</si>
  <si>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</si>
  <si>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</si>
  <si>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</si>
  <si>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</si>
  <si>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</si>
  <si>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</si>
  <si>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</si>
  <si>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</si>
  <si>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</si>
  <si>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</si>
  <si>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</si>
  <si>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</si>
  <si>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</si>
  <si>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</si>
  <si>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</si>
  <si>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</si>
  <si>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</si>
  <si>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</si>
  <si>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</si>
  <si>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</si>
  <si>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</si>
  <si>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</si>
  <si>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</si>
  <si>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</si>
  <si>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</si>
  <si>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</si>
  <si>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</si>
  <si>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</si>
  <si>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</si>
  <si>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</si>
  <si>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</si>
  <si>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</si>
  <si>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</si>
  <si>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</si>
  <si>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</si>
  <si>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</si>
  <si>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</si>
  <si>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</si>
  <si>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</si>
  <si>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</si>
  <si>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</si>
  <si>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</si>
  <si>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</si>
  <si>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</si>
  <si>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</si>
  <si>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</si>
  <si>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</si>
  <si>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</si>
  <si>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</si>
  <si>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</si>
  <si>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</si>
  <si>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</si>
  <si>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</si>
  <si>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</si>
  <si>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</si>
  <si>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</si>
  <si>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</si>
  <si>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</si>
  <si>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</si>
  <si>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</si>
  <si>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</si>
  <si>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</si>
  <si>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</si>
  <si>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</si>
  <si>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</si>
  <si>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</si>
  <si>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</si>
  <si>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</si>
  <si>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</si>
  <si>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</si>
  <si>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</si>
  <si>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</si>
  <si>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</si>
  <si>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</si>
  <si>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</si>
  <si>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</si>
  <si>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</si>
  <si>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</si>
  <si>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</si>
  <si>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</si>
  <si>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</si>
  <si>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</si>
  <si>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</si>
  <si>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</si>
  <si>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</si>
  <si>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</si>
  <si>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</si>
  <si>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</si>
  <si>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</si>
  <si>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</si>
  <si>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</si>
  <si>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</si>
  <si>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</si>
  <si>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</si>
  <si>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</si>
  <si>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</si>
  <si>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</si>
  <si>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</si>
  <si>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</si>
  <si>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</si>
  <si>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</si>
  <si>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</si>
  <si>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</si>
  <si>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</si>
  <si>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</si>
  <si>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</si>
  <si>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</si>
  <si>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</si>
  <si>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</si>
  <si>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</si>
  <si>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</si>
  <si>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</si>
  <si>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</si>
  <si>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</si>
  <si>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</si>
  <si>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</si>
  <si>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</si>
  <si>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</si>
  <si>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</si>
  <si>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</si>
  <si>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</si>
  <si>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</si>
  <si>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</si>
  <si>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</si>
  <si>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</si>
  <si>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</si>
  <si>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</si>
  <si>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</si>
  <si>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</si>
  <si>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</si>
  <si>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</si>
  <si>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</si>
  <si>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</si>
  <si>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</si>
  <si>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</si>
  <si>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</si>
  <si>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</si>
  <si>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</si>
  <si>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</si>
  <si>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</si>
  <si>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</si>
  <si>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</si>
  <si>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</si>
  <si>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</si>
  <si>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</si>
  <si>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</si>
  <si>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</si>
  <si>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</si>
  <si>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</si>
  <si>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</si>
  <si>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</si>
  <si>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</si>
  <si>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</si>
  <si>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</si>
  <si>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</si>
  <si>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</si>
  <si>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</si>
  <si>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</si>
  <si>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</si>
  <si>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</si>
  <si>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</si>
  <si>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</si>
  <si>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</si>
  <si>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</si>
  <si>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</si>
  <si>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</si>
  <si>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</si>
  <si>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</si>
  <si>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</si>
  <si>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</si>
  <si>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</si>
  <si>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</si>
  <si>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</si>
  <si>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</si>
  <si>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</si>
  <si>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</si>
  <si>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</si>
  <si>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</si>
  <si>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</si>
  <si>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</si>
  <si>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</si>
  <si>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</si>
  <si>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</si>
  <si>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</si>
  <si>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</si>
  <si>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</si>
  <si>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</si>
  <si>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</si>
  <si>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</si>
  <si>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</si>
  <si>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</si>
  <si>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</si>
  <si>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</si>
  <si>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</si>
  <si>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</si>
  <si>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</si>
  <si>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</si>
  <si>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</si>
  <si>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</si>
  <si>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</si>
  <si>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</si>
  <si>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</si>
  <si>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</si>
  <si>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</si>
  <si>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</si>
  <si>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</si>
  <si>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</si>
  <si>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</si>
  <si>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</si>
  <si>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</si>
  <si>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</si>
  <si>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</si>
  <si>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</si>
  <si>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</si>
  <si>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</si>
  <si>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</si>
  <si>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</si>
  <si>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</si>
  <si>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</si>
  <si>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</si>
  <si>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</si>
  <si>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</si>
  <si>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</si>
  <si>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</si>
  <si>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</si>
  <si>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</si>
  <si>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</si>
  <si>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</si>
  <si>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</si>
  <si>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</si>
  <si>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</si>
  <si>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</si>
  <si>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</si>
  <si>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</si>
  <si>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</si>
  <si>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</si>
  <si>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</si>
  <si>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</si>
  <si>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</si>
  <si>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</si>
  <si>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</si>
  <si>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</si>
  <si>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</si>
  <si>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</si>
  <si>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</si>
  <si>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</si>
  <si>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</si>
  <si>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</si>
  <si>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</si>
  <si>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</si>
  <si>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</si>
  <si>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</si>
  <si>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</si>
  <si>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</si>
  <si>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</si>
  <si>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</si>
  <si>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</si>
  <si>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</si>
  <si>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</si>
  <si>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</si>
  <si>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</si>
  <si>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</si>
  <si>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</si>
  <si>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</si>
  <si>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</si>
  <si>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</si>
  <si>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</si>
  <si>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</si>
  <si>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</si>
  <si>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</si>
  <si>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</si>
  <si>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</si>
  <si>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</si>
  <si>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</si>
  <si>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</si>
  <si>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</si>
  <si>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</si>
  <si>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</si>
  <si>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</si>
  <si>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</si>
  <si>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</si>
  <si>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</si>
  <si>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</si>
  <si>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</si>
  <si>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</si>
  <si>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</si>
  <si>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</si>
  <si>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</si>
  <si>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</si>
  <si>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</si>
  <si>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</si>
  <si>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</si>
  <si>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</si>
  <si>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</si>
  <si>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</si>
  <si>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</si>
  <si>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</si>
  <si>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</si>
  <si>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</si>
  <si>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</si>
  <si>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</si>
  <si>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</si>
  <si>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</si>
  <si>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</si>
  <si>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</si>
  <si>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</si>
  <si>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</si>
  <si>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</si>
  <si>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</si>
  <si>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</si>
  <si>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</si>
  <si>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</si>
  <si>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</si>
  <si>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</si>
  <si>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</si>
  <si>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</si>
  <si>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</si>
  <si>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</si>
  <si>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</si>
  <si>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</si>
  <si>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</si>
  <si>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</si>
  <si>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</si>
  <si>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</si>
  <si>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</si>
  <si>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</si>
  <si>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</si>
  <si>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</si>
  <si>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</si>
  <si>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</si>
  <si>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</si>
  <si>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</si>
  <si>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</si>
  <si>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</si>
  <si>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</si>
  <si>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</si>
  <si>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</si>
  <si>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</si>
  <si>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</si>
  <si>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</si>
  <si>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</si>
  <si>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</si>
  <si>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</si>
  <si>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</si>
  <si>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</si>
  <si>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</si>
  <si>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</si>
  <si>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</si>
  <si>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</si>
  <si>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</si>
  <si>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</si>
  <si>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</si>
  <si>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</si>
  <si>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</si>
  <si>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</si>
  <si>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</si>
  <si>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</si>
  <si>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</si>
  <si>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</si>
  <si>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</si>
  <si>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</si>
  <si>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</si>
  <si>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</si>
  <si>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</si>
  <si>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</si>
  <si>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</si>
  <si>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</si>
  <si>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</si>
  <si>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</si>
  <si>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</si>
  <si>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</si>
  <si>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</si>
  <si>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</si>
  <si>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</si>
  <si>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</si>
  <si>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</si>
  <si>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</si>
  <si>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</si>
  <si>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</si>
  <si>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</si>
  <si>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</si>
  <si>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</si>
  <si>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</si>
  <si>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</si>
  <si>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</si>
  <si>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</si>
  <si>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</si>
  <si>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</si>
  <si>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</si>
  <si>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</si>
  <si>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</si>
  <si>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</si>
  <si>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</si>
  <si>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</si>
  <si>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</si>
  <si>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</si>
  <si>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</si>
  <si>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</si>
  <si>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</si>
  <si>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</si>
  <si>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</si>
  <si>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</si>
  <si>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</si>
  <si>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</si>
  <si>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</si>
  <si>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</si>
  <si>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</si>
  <si>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</si>
  <si>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</si>
  <si>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</si>
  <si>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</si>
  <si>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</si>
  <si>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</si>
  <si>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</si>
  <si>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</si>
  <si>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</si>
  <si>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</si>
  <si>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</si>
  <si>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</si>
  <si>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</si>
  <si>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</si>
  <si>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</si>
  <si>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</si>
  <si>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</si>
  <si>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</si>
  <si>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</si>
  <si>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</si>
  <si>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</si>
  <si>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</si>
  <si>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</si>
  <si>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</si>
  <si>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</si>
  <si>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</si>
  <si>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</si>
  <si>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</si>
  <si>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</si>
  <si>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</si>
  <si>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</si>
  <si>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</si>
  <si>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</si>
  <si>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</si>
  <si>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</si>
  <si>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</si>
  <si>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</si>
  <si>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</si>
  <si>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</si>
  <si>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</si>
  <si>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</si>
  <si>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</si>
  <si>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</si>
  <si>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</si>
  <si>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</si>
  <si>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</si>
  <si>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</si>
  <si>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</si>
  <si>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</si>
  <si>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</si>
  <si>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</si>
  <si>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</si>
  <si>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</si>
  <si>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</si>
  <si>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</si>
  <si>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</si>
  <si>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</si>
  <si>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</si>
  <si>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</si>
  <si>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</si>
  <si>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</si>
  <si>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</si>
  <si>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</si>
  <si>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</si>
  <si>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</si>
  <si>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</si>
  <si>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</si>
  <si>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</si>
  <si>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</si>
  <si>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</si>
  <si>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</si>
  <si>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</si>
  <si>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</si>
  <si>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</si>
  <si>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</si>
  <si>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</si>
  <si>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</si>
  <si>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</si>
  <si>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</si>
  <si>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</si>
  <si>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</si>
  <si>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</si>
  <si>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</si>
  <si>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</si>
  <si>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</si>
  <si>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</si>
  <si>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</si>
  <si>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</si>
  <si>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</si>
  <si>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</si>
  <si>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</si>
  <si>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</si>
  <si>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</si>
  <si>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</si>
  <si>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</si>
  <si>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</si>
  <si>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</si>
  <si>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</si>
  <si>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</si>
  <si>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</si>
  <si>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</si>
  <si>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</si>
  <si>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</si>
  <si>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</si>
  <si>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</si>
  <si>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</si>
  <si>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</si>
  <si>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</si>
  <si>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</si>
  <si>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</si>
  <si>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</si>
  <si>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</si>
  <si>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</si>
  <si>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</si>
  <si>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</si>
  <si>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</si>
  <si>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</si>
  <si>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</si>
  <si>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</si>
  <si>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</si>
  <si>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</si>
  <si>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</si>
  <si>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</si>
  <si>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</si>
  <si>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</si>
  <si>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</si>
  <si>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</si>
  <si>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</si>
  <si>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</si>
  <si>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</si>
  <si>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</si>
  <si>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</si>
  <si>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</si>
  <si>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</si>
  <si>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</si>
  <si>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</si>
  <si>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</si>
  <si>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</si>
  <si>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</si>
  <si>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</si>
  <si>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</si>
  <si>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</si>
  <si>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</si>
  <si>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</si>
  <si>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</si>
  <si>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</si>
  <si>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</si>
  <si>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</si>
  <si>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</si>
  <si>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</si>
  <si>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</si>
  <si>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</si>
  <si>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</si>
  <si>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</si>
  <si>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</si>
  <si>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</si>
  <si>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</si>
  <si>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</si>
  <si>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</si>
  <si>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</si>
  <si>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</si>
  <si>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</si>
  <si>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</si>
  <si>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</si>
  <si>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</si>
  <si>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</si>
  <si>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</si>
  <si>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</si>
  <si>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</si>
  <si>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</si>
  <si>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</si>
  <si>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</si>
  <si>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</si>
  <si>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</si>
  <si>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</si>
  <si>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</si>
  <si>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</si>
  <si>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</si>
  <si>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</si>
  <si>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</si>
  <si>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</si>
  <si>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</si>
  <si>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</si>
  <si>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</si>
  <si>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</si>
  <si>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</si>
  <si>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</si>
  <si>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</si>
  <si>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</si>
  <si>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</si>
  <si>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</si>
  <si>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</si>
  <si>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</si>
  <si>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</si>
  <si>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</si>
  <si>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</si>
  <si>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</si>
  <si>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</si>
  <si>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</si>
  <si>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</si>
  <si>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</si>
  <si>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</si>
  <si>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</si>
  <si>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</si>
  <si>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</si>
  <si>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</si>
  <si>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</si>
  <si>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</si>
  <si>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</si>
  <si>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</si>
  <si>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</si>
  <si>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</si>
  <si>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</si>
  <si>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</si>
  <si>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</si>
  <si>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</si>
  <si>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</si>
  <si>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</si>
  <si>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</si>
  <si>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</si>
  <si>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</si>
  <si>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</si>
  <si>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</si>
  <si>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</si>
  <si>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</si>
  <si>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</si>
  <si>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</si>
  <si>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</si>
  <si>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</si>
  <si>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</si>
  <si>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</si>
  <si>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</si>
  <si>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</si>
  <si>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</si>
  <si>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</si>
  <si>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</si>
  <si>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</si>
  <si>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</si>
  <si>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</si>
  <si>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</si>
  <si>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</si>
  <si>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</si>
  <si>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</si>
  <si>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</si>
  <si>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</si>
  <si>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</si>
  <si>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</si>
  <si>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</si>
  <si>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</si>
  <si>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</si>
  <si>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</si>
  <si>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</si>
  <si>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</si>
  <si>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</si>
  <si>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</si>
  <si>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</si>
  <si>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</si>
  <si>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</si>
  <si>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</si>
  <si>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</si>
  <si>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</si>
  <si>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</si>
  <si>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</si>
  <si>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</si>
  <si>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</si>
  <si>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</si>
  <si>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</si>
  <si>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</si>
  <si>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</si>
  <si>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</si>
  <si>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</si>
  <si>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</si>
  <si>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</si>
  <si>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</si>
  <si>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</si>
  <si>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</si>
  <si>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</si>
  <si>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</si>
  <si>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</si>
  <si>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</si>
  <si>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</si>
  <si>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</si>
  <si>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</si>
  <si>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</si>
  <si>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</si>
  <si>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</si>
  <si>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</si>
  <si>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</si>
  <si>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</si>
  <si>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</si>
  <si>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</si>
  <si>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</si>
  <si>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</si>
  <si>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</si>
  <si>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</si>
  <si>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</si>
  <si>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</si>
  <si>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</si>
  <si>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</si>
  <si>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</si>
  <si>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</si>
  <si>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</si>
  <si>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</si>
  <si>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</si>
  <si>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</si>
  <si>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</si>
  <si>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</si>
  <si>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</si>
  <si>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</si>
  <si>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</si>
  <si>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</si>
  <si>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</si>
  <si>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</si>
  <si>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</si>
  <si>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</si>
  <si>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</si>
  <si>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</si>
  <si>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</si>
  <si>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</si>
  <si>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</si>
  <si>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</si>
  <si>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</si>
  <si>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</si>
  <si>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</si>
  <si>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</si>
  <si>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</si>
  <si>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</si>
  <si>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</si>
  <si>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</si>
  <si>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</si>
  <si>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</si>
  <si>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</si>
  <si>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</si>
  <si>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</si>
  <si>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</si>
  <si>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</si>
  <si>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</si>
  <si>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</si>
  <si>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</si>
  <si>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</si>
  <si>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</si>
  <si>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</si>
  <si>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</si>
  <si>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</si>
  <si>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</si>
  <si>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</si>
  <si>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</si>
  <si>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</si>
  <si>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</si>
  <si>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</si>
  <si>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</si>
  <si>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</si>
  <si>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</si>
  <si>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</si>
  <si>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</si>
  <si>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</si>
  <si>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</si>
  <si>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</si>
  <si>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</si>
  <si>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</si>
  <si>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</si>
  <si>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</si>
  <si>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</si>
  <si>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</si>
  <si>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</si>
  <si>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</si>
  <si>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</si>
  <si>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</si>
  <si>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</si>
  <si>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</si>
  <si>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</si>
  <si>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</si>
  <si>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</si>
  <si>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</si>
  <si>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</si>
  <si>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</si>
  <si>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</si>
  <si>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</si>
  <si>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</si>
  <si>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</si>
  <si>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</si>
  <si>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</si>
  <si>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</si>
  <si>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</si>
  <si>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</si>
  <si>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</si>
  <si>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</si>
  <si>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</si>
  <si>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</si>
  <si>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</si>
  <si>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</si>
  <si>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</si>
  <si>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</si>
  <si>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</si>
  <si>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</si>
  <si>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</si>
  <si>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</si>
  <si>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</si>
  <si>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</si>
  <si>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</si>
  <si>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</si>
  <si>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</si>
  <si>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</si>
  <si>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</si>
  <si>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</si>
  <si>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</si>
  <si>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</si>
  <si>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</si>
  <si>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</si>
  <si>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</si>
  <si>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</si>
  <si>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</si>
  <si>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</si>
  <si>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</si>
  <si>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</si>
  <si>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</si>
  <si>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</si>
  <si>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</si>
  <si>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</si>
  <si>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</si>
  <si>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</si>
  <si>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</si>
  <si>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</si>
  <si>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</si>
  <si>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</si>
  <si>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</si>
  <si>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</si>
  <si>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</si>
  <si>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</si>
  <si>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</si>
  <si>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</si>
  <si>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</si>
  <si>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</si>
  <si>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</si>
  <si>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</si>
  <si>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</si>
  <si>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</si>
  <si>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</si>
  <si>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</si>
  <si>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</si>
  <si>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</si>
  <si>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</si>
  <si>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</si>
  <si>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</si>
  <si>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</si>
  <si>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</si>
  <si>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</si>
  <si>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</si>
  <si>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</si>
  <si>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</si>
  <si>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</si>
  <si>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</si>
  <si>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</si>
  <si>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</si>
  <si>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</si>
  <si>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</si>
  <si>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</si>
  <si>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</si>
  <si>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</si>
  <si>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</si>
  <si>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</si>
  <si>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</si>
  <si>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</si>
  <si>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</si>
  <si>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</si>
  <si>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</si>
  <si>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</si>
  <si>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</si>
  <si>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</si>
  <si>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</si>
  <si>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</si>
  <si>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</si>
  <si>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</si>
  <si>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</si>
  <si>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</si>
  <si>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</si>
  <si>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</si>
  <si>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</si>
  <si>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</si>
  <si>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</si>
  <si>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</si>
  <si>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</si>
  <si>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</si>
  <si>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</si>
  <si>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</si>
  <si>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</si>
  <si>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</si>
  <si>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</si>
  <si>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</si>
  <si>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</si>
  <si>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</si>
  <si>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</si>
  <si>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</si>
  <si>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</si>
  <si>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</si>
  <si>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</si>
  <si>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</si>
  <si>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</si>
  <si>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</si>
  <si>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</si>
  <si>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</si>
  <si>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</si>
  <si>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</si>
  <si>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</si>
  <si>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</si>
  <si>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</si>
  <si>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</si>
  <si>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</si>
  <si>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</si>
  <si>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</si>
  <si>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</si>
  <si>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</si>
  <si>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</si>
  <si>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</si>
  <si>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</si>
  <si>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</si>
  <si>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</si>
  <si>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</si>
  <si>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</si>
  <si>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</si>
  <si>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</si>
  <si>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</si>
  <si>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</si>
  <si>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</si>
  <si>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</si>
  <si>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</si>
  <si>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</si>
  <si>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</si>
  <si>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</si>
  <si>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</si>
  <si>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</si>
  <si>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</si>
  <si>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</si>
  <si>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</si>
  <si>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</si>
  <si>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</si>
  <si>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</si>
  <si>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</si>
  <si>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</si>
  <si>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</si>
  <si>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</si>
  <si>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</si>
  <si>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</si>
  <si>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</si>
  <si>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</si>
  <si>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</si>
  <si>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</si>
  <si>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</si>
  <si>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</si>
  <si>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</si>
  <si>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</si>
  <si>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</si>
  <si>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</si>
  <si>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</si>
  <si>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</si>
  <si>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</si>
  <si>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</si>
  <si>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</si>
  <si>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</si>
  <si>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</si>
  <si>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</si>
  <si>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</si>
  <si>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</si>
  <si>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</si>
  <si>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</si>
  <si>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</si>
  <si>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</si>
  <si>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</si>
  <si>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</si>
  <si>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</si>
  <si>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</si>
  <si>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</si>
  <si>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</si>
  <si>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</si>
  <si>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</si>
  <si>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</si>
  <si>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</si>
  <si>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</si>
  <si>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</si>
  <si>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</si>
  <si>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</si>
  <si>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</si>
  <si>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</si>
  <si>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</si>
  <si>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</si>
  <si>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</si>
  <si>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</si>
  <si>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</si>
  <si>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</si>
  <si>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</si>
  <si>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</si>
  <si>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</si>
  <si>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</si>
  <si>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</si>
  <si>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</si>
  <si>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</si>
  <si>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</si>
  <si>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</si>
  <si>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</si>
  <si>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</si>
  <si>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</si>
  <si>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</si>
  <si>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</si>
  <si>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</si>
  <si>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</si>
  <si>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</si>
  <si>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</si>
  <si>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</si>
  <si>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</si>
  <si>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</si>
  <si>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</si>
  <si>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</si>
  <si>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</si>
  <si>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</si>
  <si>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</si>
  <si>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</si>
  <si>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</si>
  <si>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</si>
  <si>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</si>
  <si>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</si>
  <si>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</si>
  <si>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</si>
  <si>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</si>
  <si>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</si>
  <si>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</si>
  <si>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</si>
  <si>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</si>
  <si>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</si>
  <si>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</si>
  <si>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</si>
  <si>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</si>
  <si>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</si>
  <si>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</si>
  <si>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</si>
  <si>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</si>
  <si>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</si>
  <si>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</si>
  <si>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</si>
  <si>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</si>
  <si>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</si>
  <si>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</si>
  <si>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</si>
  <si>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</si>
  <si>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</si>
  <si>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</si>
  <si>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</si>
  <si>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</si>
  <si>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</si>
  <si>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</si>
  <si>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</si>
  <si>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</si>
  <si>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</si>
  <si>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</si>
  <si>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</si>
  <si>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</si>
  <si>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</si>
  <si>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</si>
  <si>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</si>
  <si>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</si>
  <si>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</si>
  <si>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</si>
  <si>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</si>
  <si>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</si>
  <si>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</si>
  <si>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</si>
  <si>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</si>
  <si>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</si>
  <si>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</si>
  <si>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</si>
  <si>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</si>
  <si>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</si>
  <si>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</si>
  <si>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</si>
  <si>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</si>
  <si>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</si>
  <si>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</si>
  <si>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</si>
  <si>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</si>
  <si>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</si>
  <si>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</si>
  <si>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</si>
  <si>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</si>
  <si>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</si>
  <si>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</si>
  <si>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</si>
  <si>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</si>
  <si>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</si>
  <si>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</si>
  <si>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</si>
  <si>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</si>
  <si>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</si>
  <si>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</si>
  <si>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</si>
  <si>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</si>
  <si>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</si>
  <si>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</si>
  <si>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</si>
  <si>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</si>
  <si>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</si>
  <si>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</si>
  <si>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</si>
  <si>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</si>
  <si>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</si>
  <si>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</si>
  <si>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</si>
  <si>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</si>
  <si>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</si>
  <si>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</si>
  <si>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</si>
  <si>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</si>
  <si>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</si>
  <si>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</si>
  <si>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</si>
  <si>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</si>
  <si>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</si>
  <si>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</si>
  <si>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</si>
  <si>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</si>
  <si>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</si>
  <si>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</si>
  <si>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</si>
  <si>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</si>
  <si>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</si>
  <si>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</si>
  <si>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</si>
  <si>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</si>
  <si>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</si>
  <si>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</si>
  <si>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</si>
  <si>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</si>
  <si>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</si>
  <si>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</si>
  <si>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</si>
  <si>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</si>
  <si>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</si>
  <si>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</si>
  <si>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</si>
  <si>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</si>
  <si>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</si>
  <si>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</si>
  <si>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</si>
  <si>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</si>
  <si>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</si>
  <si>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</si>
  <si>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</si>
  <si>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</si>
  <si>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</si>
  <si>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</si>
  <si>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</si>
  <si>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</si>
  <si>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</si>
  <si>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</si>
  <si>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</si>
  <si>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</si>
  <si>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</si>
  <si>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</si>
  <si>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</si>
  <si>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</si>
  <si>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</si>
  <si>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</si>
  <si>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</si>
  <si>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</si>
  <si>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</si>
  <si>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</si>
  <si>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</si>
  <si>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</si>
  <si>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</si>
  <si>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</si>
  <si>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</si>
  <si>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</si>
  <si>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</si>
  <si>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</si>
  <si>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</si>
  <si>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</si>
  <si>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</si>
  <si>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</si>
  <si>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</si>
  <si>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</si>
  <si>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</si>
  <si>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</si>
  <si>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</si>
  <si>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</si>
  <si>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</si>
  <si>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</si>
  <si>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</si>
  <si>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</si>
  <si>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</si>
  <si>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</si>
  <si>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</si>
  <si>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</si>
  <si>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</si>
  <si>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</si>
  <si>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</si>
  <si>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</si>
  <si>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</si>
  <si>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</si>
  <si>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</si>
  <si>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</si>
  <si>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</si>
  <si>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</si>
  <si>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</si>
  <si>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</si>
  <si>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</si>
  <si>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</si>
  <si>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</si>
  <si>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</si>
  <si>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</si>
  <si>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</si>
  <si>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</si>
  <si>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</si>
  <si>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</si>
  <si>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</si>
  <si>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</si>
  <si>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</si>
  <si>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</si>
  <si>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</si>
  <si>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</si>
  <si>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</si>
  <si>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</si>
  <si>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</si>
  <si>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</si>
  <si>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</si>
  <si>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</si>
  <si>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</si>
  <si>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</si>
  <si>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</si>
  <si>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</si>
  <si>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</si>
  <si>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</si>
  <si>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</si>
  <si>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</si>
  <si>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</si>
  <si>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</si>
  <si>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</si>
  <si>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</si>
  <si>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</si>
  <si>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</si>
  <si>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</si>
  <si>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</si>
  <si>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</si>
  <si>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</si>
  <si>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</si>
  <si>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</si>
  <si>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</si>
  <si>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</si>
  <si>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</si>
  <si>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</si>
  <si>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</si>
  <si>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</si>
  <si>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</si>
  <si>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</si>
  <si>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</si>
  <si>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</si>
  <si>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</si>
  <si>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</si>
  <si>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</si>
  <si>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</si>
  <si>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</si>
  <si>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</si>
  <si>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</si>
  <si>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</si>
  <si>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</si>
  <si>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</si>
  <si>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</si>
  <si>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</si>
  <si>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</si>
  <si>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</si>
  <si>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</si>
  <si>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</si>
  <si>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</si>
  <si>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</si>
  <si>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</si>
  <si>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</si>
  <si>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</si>
  <si>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</si>
  <si>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</si>
  <si>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</si>
  <si>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</si>
  <si>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</si>
  <si>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</si>
  <si>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</si>
  <si>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</si>
  <si>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</si>
  <si>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</si>
  <si>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</si>
  <si>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</si>
  <si>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</si>
  <si>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</si>
  <si>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</si>
  <si>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</si>
  <si>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</si>
  <si>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</si>
  <si>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</si>
  <si>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</si>
  <si>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</si>
  <si>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</si>
  <si>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</si>
  <si>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</si>
  <si>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</si>
  <si>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</si>
  <si>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</si>
  <si>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</si>
  <si>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</si>
  <si>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</si>
  <si>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</si>
  <si>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</si>
  <si>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</si>
  <si>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</si>
  <si>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</si>
  <si>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</si>
  <si>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</si>
  <si>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</si>
  <si>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</si>
  <si>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</si>
  <si>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</si>
  <si>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</si>
  <si>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</si>
  <si>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</si>
  <si>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</si>
  <si>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</si>
  <si>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</si>
  <si>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</si>
  <si>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</si>
  <si>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</si>
  <si>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</si>
  <si>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</si>
  <si>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</si>
  <si>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</si>
  <si>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</si>
  <si>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</si>
  <si>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</si>
  <si>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</si>
  <si>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</si>
  <si>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</si>
  <si>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</si>
  <si>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</si>
  <si>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</si>
  <si>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</si>
  <si>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</si>
  <si>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</si>
  <si>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</si>
  <si>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</si>
  <si>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</si>
  <si>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</si>
  <si>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</si>
  <si>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</si>
  <si>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</si>
  <si>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</si>
  <si>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</si>
  <si>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</si>
  <si>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</si>
  <si>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</si>
  <si>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</si>
  <si>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</si>
  <si>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</si>
  <si>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</si>
  <si>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</si>
  <si>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</si>
  <si>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</si>
  <si>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</si>
  <si>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</si>
  <si>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</si>
  <si>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</si>
  <si>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</si>
  <si>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</si>
  <si>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</si>
  <si>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</si>
  <si>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</si>
  <si>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</si>
  <si>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</si>
  <si>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</si>
  <si>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</si>
  <si>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</si>
  <si>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</si>
  <si>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</si>
  <si>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</si>
  <si>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</si>
  <si>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</si>
  <si>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</si>
  <si>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</si>
  <si>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</si>
  <si>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</si>
  <si>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</si>
  <si>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</si>
  <si>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</si>
  <si>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</si>
  <si>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</si>
  <si>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</si>
  <si>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</si>
  <si>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</si>
  <si>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</si>
  <si>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</si>
  <si>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</si>
  <si>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</si>
  <si>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</si>
  <si>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</si>
  <si>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</si>
  <si>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</si>
  <si>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</si>
  <si>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</si>
  <si>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</si>
  <si>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</si>
  <si>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</si>
  <si>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</si>
  <si>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</si>
  <si>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</si>
  <si>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</si>
  <si>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</si>
  <si>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</si>
  <si>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</si>
  <si>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</si>
  <si>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</si>
  <si>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</si>
  <si>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</si>
  <si>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</si>
  <si>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</si>
  <si>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</si>
  <si>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</si>
  <si>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</si>
  <si>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</si>
  <si>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</si>
  <si>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</si>
  <si>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</si>
  <si>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</si>
  <si>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</si>
  <si>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</si>
  <si>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</si>
  <si>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</si>
  <si>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</si>
  <si>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</si>
  <si>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</si>
  <si>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</si>
  <si>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</si>
  <si>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</si>
  <si>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</si>
  <si>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</si>
  <si>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</si>
  <si>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</si>
  <si>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</si>
  <si>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</si>
  <si>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</si>
  <si>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</si>
  <si>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</si>
  <si>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</si>
  <si>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</si>
  <si>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</si>
  <si>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</si>
  <si>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</si>
  <si>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</si>
  <si>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</si>
  <si>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</si>
  <si>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</si>
  <si>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</si>
  <si>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</si>
  <si>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</si>
  <si>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</si>
  <si>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</si>
  <si>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</si>
  <si>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</si>
  <si>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</si>
  <si>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</si>
  <si>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</si>
  <si>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</si>
  <si>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</si>
  <si>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</si>
  <si>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</si>
  <si>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</si>
  <si>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</si>
  <si>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</si>
  <si>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</si>
  <si>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</si>
  <si>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</si>
  <si>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</si>
  <si>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</si>
  <si>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</si>
  <si>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</si>
  <si>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</si>
  <si>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</si>
  <si>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</si>
  <si>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</si>
  <si>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</si>
  <si>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</si>
  <si>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</si>
  <si>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</si>
  <si>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</si>
  <si>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</si>
  <si>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</si>
  <si>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</si>
  <si>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</si>
  <si>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</si>
  <si>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</si>
  <si>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</si>
  <si>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</si>
  <si>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</si>
  <si>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</si>
  <si>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</si>
  <si>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</si>
  <si>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</si>
  <si>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</si>
  <si>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</si>
  <si>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</si>
  <si>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</si>
  <si>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</si>
  <si>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</si>
  <si>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</si>
  <si>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</si>
  <si>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</si>
  <si>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</si>
  <si>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</si>
  <si>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</si>
  <si>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</si>
  <si>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</si>
  <si>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</si>
  <si>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</si>
  <si>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</si>
  <si>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</si>
  <si>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</si>
  <si>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</si>
  <si>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</si>
  <si>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</si>
  <si>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</si>
  <si>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</si>
  <si>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</si>
  <si>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</si>
  <si>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</si>
  <si>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</si>
  <si>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</si>
  <si>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</si>
  <si>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</si>
  <si>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</si>
  <si>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</si>
  <si>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</si>
  <si>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</si>
  <si>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</si>
  <si>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</si>
  <si>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</si>
  <si>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</si>
  <si>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</si>
  <si>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</si>
  <si>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</si>
  <si>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</si>
  <si>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</si>
  <si>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</si>
  <si>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</si>
  <si>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</si>
  <si>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</si>
  <si>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</si>
  <si>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</si>
  <si>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</si>
  <si>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</si>
  <si>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</si>
  <si>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</si>
  <si>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</si>
  <si>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</si>
  <si>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</si>
  <si>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</si>
  <si>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</si>
  <si>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</si>
  <si>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</si>
  <si>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</si>
  <si>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</si>
  <si>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</si>
  <si>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</si>
  <si>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</si>
  <si>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</si>
  <si>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</si>
  <si>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</si>
  <si>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</si>
  <si>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</si>
  <si>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</si>
  <si>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</si>
  <si>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</si>
  <si>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</si>
  <si>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</si>
  <si>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</si>
  <si>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</si>
  <si>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</si>
  <si>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</si>
  <si>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</si>
  <si>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</si>
  <si>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</si>
  <si>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</si>
  <si>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</si>
  <si>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</si>
  <si>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</si>
  <si>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</si>
  <si>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</si>
  <si>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</si>
  <si>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</si>
  <si>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</si>
  <si>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</si>
  <si>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</si>
  <si>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</si>
  <si>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</si>
  <si>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</si>
  <si>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</si>
  <si>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</si>
  <si>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</si>
  <si>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</si>
  <si>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</si>
  <si>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</si>
  <si>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</si>
  <si>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</si>
  <si>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</si>
  <si>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</si>
  <si>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</si>
  <si>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</si>
  <si>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</si>
  <si>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</si>
  <si>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</si>
  <si>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</si>
  <si>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</si>
  <si>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</si>
  <si>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</si>
  <si>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</si>
  <si>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</si>
  <si>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</si>
  <si>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</si>
  <si>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</si>
  <si>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</si>
  <si>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</si>
  <si>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</si>
  <si>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</si>
  <si>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</si>
  <si>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</si>
  <si>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</si>
  <si>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</si>
  <si>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</si>
  <si>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</si>
  <si>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</si>
  <si>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</si>
  <si>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</si>
  <si>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</si>
  <si>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</si>
  <si>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</si>
  <si>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</si>
  <si>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</si>
  <si>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</si>
  <si>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</si>
  <si>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</si>
  <si>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</si>
  <si>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</si>
  <si>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</si>
  <si>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</si>
  <si>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</si>
  <si>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</si>
  <si>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</si>
  <si>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</si>
  <si>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</si>
  <si>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</si>
  <si>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</si>
  <si>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</si>
  <si>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</si>
  <si>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</si>
  <si>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</si>
  <si>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</si>
  <si>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</si>
  <si>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</si>
  <si>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</si>
  <si>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</si>
  <si>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</si>
  <si>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</si>
  <si>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</si>
  <si>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</si>
  <si>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</si>
  <si>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</si>
  <si>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</si>
  <si>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</si>
  <si>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</si>
  <si>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</si>
  <si>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</si>
  <si>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</si>
  <si>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</si>
  <si>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</si>
  <si>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</si>
  <si>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</si>
  <si>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</si>
  <si>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</si>
  <si>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</si>
  <si>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</si>
  <si>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</si>
  <si>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</si>
  <si>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</si>
  <si>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</si>
  <si>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</si>
  <si>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</si>
  <si>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</si>
  <si>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</si>
  <si>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</si>
  <si>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</si>
  <si>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</si>
  <si>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</si>
  <si>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</si>
  <si>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</si>
  <si>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</si>
  <si>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</si>
  <si>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</si>
  <si>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</si>
  <si>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</si>
  <si>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</si>
  <si>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</si>
  <si>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</si>
  <si>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</si>
  <si>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</si>
  <si>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</si>
  <si>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</si>
  <si>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</si>
  <si>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</si>
  <si>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</si>
  <si>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</si>
  <si>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</si>
  <si>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</si>
  <si>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</si>
  <si>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</si>
  <si>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</si>
  <si>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</si>
  <si>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</si>
  <si>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</si>
  <si>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</si>
  <si>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</si>
  <si>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</si>
  <si>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</si>
  <si>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</si>
  <si>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</si>
  <si>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</si>
  <si>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</si>
  <si>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</si>
  <si>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</si>
  <si>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</si>
  <si>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</si>
  <si>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</si>
  <si>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</si>
  <si>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</si>
  <si>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</si>
  <si>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</si>
  <si>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</si>
  <si>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</si>
  <si>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</si>
  <si>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</si>
  <si>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</si>
  <si>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</si>
  <si>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</si>
  <si>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</si>
  <si>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</si>
  <si>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</si>
  <si>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</si>
  <si>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</si>
  <si>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</si>
  <si>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</si>
  <si>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</si>
  <si>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</si>
  <si>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</si>
  <si>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</si>
  <si>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</si>
  <si>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</si>
  <si>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</si>
  <si>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</si>
  <si>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</si>
  <si>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</si>
  <si>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</si>
  <si>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</si>
  <si>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</si>
  <si>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</si>
  <si>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</si>
  <si>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</si>
  <si>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</si>
  <si>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</si>
  <si>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</si>
  <si>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</si>
  <si>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</si>
  <si>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</si>
  <si>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</si>
  <si>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</si>
  <si>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</si>
  <si>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</si>
  <si>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</si>
  <si>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</si>
  <si>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</si>
  <si>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</si>
  <si>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</si>
  <si>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</si>
  <si>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</si>
  <si>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</si>
  <si>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</si>
  <si>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</si>
  <si>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</si>
  <si>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</si>
  <si>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</si>
  <si>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</si>
  <si>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</si>
  <si>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</si>
  <si>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</si>
  <si>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</si>
  <si>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</si>
  <si>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</si>
  <si>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</si>
  <si>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</si>
  <si>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</si>
  <si>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</si>
  <si>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</si>
  <si>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</si>
  <si>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</si>
  <si>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</si>
  <si>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</si>
  <si>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</si>
  <si>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</si>
  <si>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</si>
  <si>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</si>
  <si>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</si>
  <si>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</si>
  <si>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</si>
  <si>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</si>
  <si>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</si>
  <si>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</si>
  <si>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</si>
  <si>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</si>
  <si>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</si>
  <si>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</si>
  <si>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</si>
  <si>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</si>
  <si>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</si>
  <si>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</si>
  <si>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</si>
  <si>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</si>
  <si>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</si>
  <si>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</si>
  <si>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</si>
  <si>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</si>
  <si>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</si>
  <si>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</si>
  <si>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</si>
  <si>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</si>
  <si>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</si>
  <si>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</si>
  <si>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</si>
  <si>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</si>
  <si>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</si>
  <si>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</si>
  <si>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</si>
  <si>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</si>
  <si>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</si>
  <si>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</si>
  <si>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</si>
  <si>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</si>
  <si>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</si>
  <si>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</si>
  <si>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</si>
  <si>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</si>
  <si>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</si>
  <si>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</si>
  <si>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</si>
  <si>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</si>
  <si>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</si>
  <si>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</si>
  <si>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</si>
  <si>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</si>
  <si>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</si>
  <si>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</si>
  <si>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</si>
  <si>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</si>
  <si>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</si>
  <si>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</si>
  <si>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</si>
  <si>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</si>
  <si>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</si>
  <si>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</si>
  <si>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</si>
  <si>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</si>
  <si>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</si>
  <si>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</si>
  <si>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</si>
  <si>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</si>
  <si>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</si>
  <si>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</si>
  <si>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</si>
  <si>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</si>
  <si>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</si>
  <si>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</si>
  <si>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</si>
  <si>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</si>
  <si>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</si>
  <si>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</si>
  <si>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</si>
  <si>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</si>
  <si>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</si>
  <si>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</si>
  <si>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</si>
  <si>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</si>
  <si>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</si>
  <si>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</si>
  <si>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</si>
  <si>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</si>
  <si>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</si>
  <si>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</si>
  <si>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</si>
  <si>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</si>
  <si>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</si>
  <si>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</si>
  <si>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</si>
  <si>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</si>
  <si>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</si>
  <si>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</si>
  <si>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</si>
  <si>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</si>
  <si>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</si>
  <si>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</si>
  <si>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</si>
  <si>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</si>
  <si>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</si>
  <si>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</si>
  <si>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</si>
  <si>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</si>
  <si>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</si>
  <si>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</si>
  <si>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</si>
  <si>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</si>
  <si>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</si>
  <si>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</si>
  <si>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</si>
  <si>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</si>
  <si>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</si>
  <si>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</si>
  <si>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</si>
  <si>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</si>
  <si>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</si>
  <si>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</si>
  <si>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</si>
  <si>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</si>
  <si>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</si>
  <si>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</si>
  <si>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</si>
  <si>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</si>
  <si>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</si>
  <si>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</si>
  <si>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</si>
  <si>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</si>
  <si>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</si>
  <si>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</si>
  <si>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</si>
  <si>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</si>
  <si>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</si>
  <si>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</si>
  <si>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</si>
  <si>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</si>
  <si>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</si>
  <si>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</si>
  <si>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</si>
  <si>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</si>
  <si>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</si>
  <si>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</si>
  <si>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</si>
  <si>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</si>
  <si>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</si>
  <si>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</si>
  <si>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</si>
  <si>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</si>
  <si>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</si>
  <si>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</si>
  <si>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</si>
  <si>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</si>
  <si>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</si>
  <si>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</si>
  <si>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</si>
  <si>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</si>
  <si>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</si>
  <si>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</si>
  <si>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</si>
  <si>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</si>
  <si>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</si>
  <si>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</si>
  <si>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</si>
  <si>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</si>
  <si>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</si>
  <si>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</si>
  <si>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</si>
  <si>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</si>
  <si>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</si>
  <si>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</si>
  <si>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</si>
  <si>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</si>
  <si>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</si>
  <si>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</si>
  <si>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</si>
  <si>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</si>
  <si>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</si>
  <si>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</si>
  <si>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</si>
  <si>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</si>
  <si>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</si>
  <si>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</si>
  <si>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</si>
  <si>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</si>
  <si>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</si>
  <si>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</si>
  <si>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</si>
  <si>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</si>
  <si>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</si>
  <si>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</si>
  <si>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</si>
  <si>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</si>
  <si>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</si>
  <si>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</si>
  <si>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</si>
  <si>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</si>
  <si>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</si>
  <si>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</si>
  <si>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</si>
  <si>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</si>
  <si>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</si>
  <si>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</si>
  <si>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</si>
  <si>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</si>
  <si>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</si>
  <si>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</si>
  <si>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</si>
  <si>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</si>
  <si>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</si>
  <si>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</si>
  <si>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</si>
  <si>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</si>
  <si>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</si>
  <si>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</si>
  <si>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</si>
  <si>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</si>
  <si>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</si>
  <si>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</si>
  <si>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</si>
  <si>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</si>
  <si>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</si>
  <si>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</si>
  <si>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</si>
  <si>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</si>
  <si>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</si>
  <si>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</si>
  <si>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</si>
  <si>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</si>
  <si>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</si>
  <si>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</si>
  <si>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</si>
  <si>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</si>
  <si>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</si>
  <si>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</si>
  <si>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</si>
  <si>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</si>
  <si>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</si>
  <si>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</si>
  <si>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</si>
  <si>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</si>
  <si>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</si>
  <si>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</si>
  <si>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</si>
  <si>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</si>
  <si>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</si>
  <si>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</si>
  <si>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</si>
  <si>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</si>
  <si>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</si>
  <si>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</si>
  <si>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</si>
  <si>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</si>
  <si>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</si>
  <si>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</si>
  <si>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</si>
  <si>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</si>
  <si>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</si>
  <si>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</si>
  <si>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</si>
  <si>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</si>
  <si>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</si>
  <si>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</si>
  <si>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</si>
  <si>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</si>
  <si>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</si>
  <si>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</si>
  <si>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</si>
  <si>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</si>
  <si>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</si>
  <si>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</si>
  <si>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</si>
  <si>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</si>
  <si>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</si>
  <si>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</si>
  <si>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</si>
  <si>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</si>
  <si>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</si>
  <si>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</si>
  <si>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</si>
  <si>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</si>
  <si>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</si>
  <si>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</si>
  <si>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</si>
  <si>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</si>
  <si>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</si>
  <si>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</si>
  <si>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</si>
  <si>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</si>
  <si>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</si>
  <si>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</si>
  <si>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</si>
  <si>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</si>
  <si>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</si>
  <si>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</si>
  <si>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</si>
  <si>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</si>
  <si>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</si>
  <si>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</si>
  <si>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</si>
  <si>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</si>
  <si>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</si>
  <si>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</si>
  <si>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</si>
  <si>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</si>
  <si>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</si>
  <si>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</si>
  <si>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</si>
  <si>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</si>
  <si>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</si>
  <si>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</si>
  <si>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</si>
  <si>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</si>
  <si>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</si>
  <si>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</si>
  <si>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</si>
  <si>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</si>
  <si>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</si>
  <si>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</si>
  <si>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</si>
  <si>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</si>
  <si>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</si>
  <si>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</si>
  <si>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</si>
  <si>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</si>
  <si>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</si>
  <si>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</si>
  <si>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</si>
  <si>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</si>
  <si>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</si>
  <si>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</si>
  <si>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</si>
  <si>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</si>
  <si>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</si>
  <si>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</si>
  <si>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</si>
  <si>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</si>
  <si>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</si>
  <si>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</si>
  <si>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</si>
  <si>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</si>
  <si>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</si>
  <si>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</si>
  <si>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</si>
  <si>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</si>
  <si>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</si>
  <si>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</si>
  <si>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</si>
  <si>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</si>
  <si>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</si>
  <si>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</si>
  <si>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</si>
  <si>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</si>
  <si>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</si>
  <si>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</si>
  <si>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</si>
  <si>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</si>
  <si>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</si>
  <si>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</si>
  <si>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</si>
  <si>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</si>
  <si>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</si>
  <si>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</si>
  <si>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</si>
  <si>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</si>
  <si>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</si>
  <si>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</si>
  <si>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</si>
  <si>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</si>
  <si>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</si>
  <si>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</si>
  <si>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</si>
  <si>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</si>
  <si>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</si>
  <si>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</si>
  <si>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</si>
  <si>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</si>
  <si>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</si>
  <si>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</si>
  <si>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</si>
  <si>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</si>
  <si>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</si>
  <si>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</si>
  <si>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</si>
  <si>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</si>
  <si>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</si>
  <si>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</si>
  <si>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</si>
  <si>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</si>
  <si>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</si>
  <si>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</si>
  <si>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</si>
  <si>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</si>
  <si>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</si>
  <si>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</si>
  <si>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</si>
  <si>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</si>
  <si>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</si>
  <si>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</si>
  <si>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</si>
  <si>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</si>
  <si>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</si>
  <si>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</si>
  <si>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</si>
  <si>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</si>
  <si>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</si>
  <si>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</si>
  <si>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</si>
  <si>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</si>
  <si>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</si>
  <si>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</si>
  <si>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</si>
  <si>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</si>
  <si>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</si>
  <si>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</si>
  <si>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</si>
  <si>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</si>
  <si>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</si>
  <si>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</si>
  <si>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</si>
  <si>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</si>
  <si>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</si>
  <si>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</si>
  <si>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</si>
  <si>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</si>
  <si>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</si>
  <si>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</si>
  <si>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</si>
  <si>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</si>
  <si>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</si>
  <si>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</si>
  <si>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</si>
  <si>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</si>
  <si>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</si>
  <si>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</si>
  <si>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</si>
  <si>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</si>
  <si>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</si>
  <si>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</si>
  <si>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</si>
  <si>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</si>
  <si>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</si>
  <si>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</si>
  <si>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</si>
  <si>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</si>
  <si>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</si>
  <si>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</si>
  <si>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</si>
  <si>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</si>
  <si>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</si>
  <si>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</si>
  <si>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</si>
  <si>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</si>
  <si>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</si>
  <si>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</si>
  <si>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</si>
  <si>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</si>
  <si>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</si>
  <si>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</si>
  <si>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</si>
  <si>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</si>
  <si>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</si>
  <si>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</si>
  <si>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</si>
  <si>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</si>
  <si>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</si>
  <si>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</si>
  <si>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</si>
  <si>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</si>
  <si>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</si>
  <si>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</si>
  <si>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</si>
  <si>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</si>
  <si>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</si>
  <si>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</si>
  <si>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</si>
  <si>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</si>
  <si>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</si>
  <si>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</si>
  <si>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</si>
  <si>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</si>
  <si>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</si>
  <si>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</si>
  <si>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</si>
  <si>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</si>
  <si>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</si>
  <si>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</si>
  <si>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</si>
  <si>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</si>
  <si>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</si>
  <si>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</si>
  <si>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</si>
  <si>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</si>
  <si>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</si>
  <si>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</si>
  <si>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</si>
  <si>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</si>
  <si>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</si>
  <si>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</si>
  <si>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</si>
  <si>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</si>
  <si>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</si>
  <si>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</si>
  <si>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</si>
  <si>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</si>
  <si>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</si>
  <si>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</si>
  <si>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</si>
  <si>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</si>
  <si>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</si>
  <si>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</si>
  <si>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</si>
  <si>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</si>
  <si>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</si>
  <si>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</si>
  <si>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</si>
  <si>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</si>
  <si>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</si>
  <si>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</si>
  <si>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</si>
  <si>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</si>
  <si>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</si>
  <si>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</si>
  <si>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</si>
  <si>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</si>
  <si>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</si>
  <si>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</si>
  <si>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</si>
  <si>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</si>
  <si>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</si>
  <si>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</si>
  <si>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</si>
  <si>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</si>
  <si>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</si>
  <si>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</si>
  <si>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</si>
  <si>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</si>
  <si>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</si>
  <si>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</si>
  <si>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</si>
  <si>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</si>
  <si>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</si>
  <si>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</si>
  <si>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</si>
  <si>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</si>
  <si>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</si>
  <si>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</si>
  <si>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</si>
  <si>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</si>
  <si>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</si>
  <si>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</si>
  <si>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</si>
  <si>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</si>
  <si>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</si>
  <si>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</si>
  <si>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</si>
  <si>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</si>
  <si>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</si>
  <si>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</si>
  <si>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</si>
  <si>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</si>
  <si>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</si>
  <si>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</si>
  <si>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</si>
  <si>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</si>
  <si>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</si>
  <si>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</si>
  <si>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</si>
  <si>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</si>
  <si>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</si>
  <si>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</si>
  <si>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</si>
  <si>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</si>
  <si>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</si>
  <si>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</si>
  <si>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</si>
  <si>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</si>
  <si>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</si>
  <si>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</si>
  <si>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</si>
  <si>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</si>
  <si>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</si>
  <si>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</si>
  <si>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</si>
  <si>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</si>
  <si>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</si>
  <si>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</si>
  <si>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</si>
  <si>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</si>
  <si>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</si>
  <si>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</si>
  <si>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</si>
  <si>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</si>
  <si>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</si>
  <si>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</si>
  <si>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</si>
  <si>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</si>
  <si>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</si>
  <si>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</si>
  <si>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</si>
  <si>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</si>
  <si>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</si>
  <si>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</si>
  <si>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</si>
  <si>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</si>
  <si>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</si>
  <si>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</si>
  <si>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</si>
  <si>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</si>
  <si>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</si>
  <si>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</si>
  <si>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</si>
  <si>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</si>
  <si>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</si>
  <si>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</si>
  <si>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</si>
  <si>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</si>
  <si>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</si>
  <si>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</si>
  <si>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</si>
  <si>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</si>
  <si>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</si>
  <si>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</si>
  <si>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</si>
  <si>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</si>
  <si>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</si>
  <si>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</si>
  <si>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</si>
  <si>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</si>
  <si>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</si>
  <si>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</si>
  <si>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</si>
  <si>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</si>
  <si>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</si>
  <si>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</si>
  <si>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</si>
  <si>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</si>
  <si>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</si>
  <si>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</si>
  <si>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</si>
  <si>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</si>
  <si>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</si>
  <si>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</si>
  <si>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</si>
  <si>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</si>
  <si>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</si>
  <si>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</si>
  <si>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</si>
  <si>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</si>
  <si>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</si>
  <si>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</si>
  <si>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</si>
  <si>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</si>
  <si>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</si>
  <si>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</si>
  <si>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</si>
  <si>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</si>
  <si>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</si>
  <si>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</si>
  <si>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</si>
  <si>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</si>
  <si>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</si>
  <si>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</si>
  <si>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</si>
  <si>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</si>
  <si>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</si>
  <si>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</si>
  <si>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</si>
  <si>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</si>
  <si>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</si>
  <si>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</si>
  <si>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</si>
  <si>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</si>
  <si>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</si>
  <si>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</si>
  <si>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</si>
  <si>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</si>
  <si>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</si>
  <si>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</si>
  <si>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</si>
  <si>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</si>
  <si>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</si>
  <si>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</si>
  <si>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</si>
  <si>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</si>
  <si>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</si>
  <si>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</si>
  <si>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</si>
  <si>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</si>
  <si>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</si>
  <si>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</si>
  <si>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</si>
  <si>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</si>
  <si>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</si>
  <si>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</si>
  <si>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</si>
  <si>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</si>
  <si>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</si>
  <si>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</si>
  <si>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</si>
  <si>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</si>
  <si>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</si>
  <si>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</si>
  <si>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</si>
  <si>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</si>
  <si>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</si>
  <si>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</si>
  <si>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</si>
  <si>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</si>
  <si>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</si>
  <si>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</si>
  <si>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</si>
  <si>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</si>
  <si>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</si>
  <si>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</si>
  <si>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</si>
  <si>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</si>
  <si>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</si>
  <si>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</si>
  <si>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</si>
  <si>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</si>
  <si>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</si>
  <si>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</si>
  <si>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</si>
  <si>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</si>
  <si>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</si>
  <si>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</si>
  <si>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</si>
  <si>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</si>
  <si>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</si>
  <si>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</si>
  <si>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</si>
  <si>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</si>
  <si>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</si>
  <si>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</si>
  <si>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</si>
  <si>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</si>
  <si>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</si>
  <si>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</si>
  <si>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</si>
  <si>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</si>
  <si>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</si>
  <si>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</si>
  <si>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</si>
  <si>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</si>
  <si>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</si>
  <si>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</si>
  <si>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</si>
  <si>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</si>
  <si>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</si>
  <si>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</si>
  <si>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</si>
  <si>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</si>
  <si>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</si>
  <si>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</si>
  <si>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</si>
  <si>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</si>
  <si>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</si>
  <si>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</si>
  <si>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</si>
  <si>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</si>
  <si>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</si>
  <si>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</si>
  <si>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</si>
  <si>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</si>
  <si>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</si>
  <si>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</si>
  <si>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</si>
  <si>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</si>
  <si>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</si>
  <si>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</si>
  <si>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</si>
  <si>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</si>
  <si>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</si>
  <si>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</si>
  <si>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</si>
  <si>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</si>
  <si>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</si>
  <si>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</si>
  <si>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</si>
  <si>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</si>
  <si>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</si>
  <si>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</si>
  <si>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</si>
  <si>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</si>
  <si>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</si>
  <si>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</si>
  <si>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</si>
  <si>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</si>
  <si>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</si>
  <si>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</si>
  <si>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</si>
  <si>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</si>
  <si>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</si>
  <si>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</si>
  <si>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</si>
  <si>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</si>
  <si>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</si>
  <si>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</si>
  <si>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</si>
  <si>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</si>
  <si>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</si>
  <si>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</si>
  <si>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</si>
  <si>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</si>
  <si>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</si>
  <si>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</si>
  <si>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</si>
  <si>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</si>
  <si>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</si>
  <si>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</si>
  <si>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</si>
  <si>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</si>
  <si>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</si>
  <si>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</si>
  <si>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</si>
  <si>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</si>
  <si>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</si>
  <si>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</si>
  <si>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</si>
  <si>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</si>
  <si>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</si>
  <si>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</si>
  <si>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</si>
  <si>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</si>
  <si>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</si>
  <si>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</si>
  <si>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</si>
  <si>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</si>
  <si>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</si>
  <si>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</si>
  <si>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</si>
  <si>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</si>
  <si>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</si>
  <si>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</si>
  <si>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</si>
  <si>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</si>
  <si>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</si>
  <si>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</si>
  <si>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</si>
  <si>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</si>
  <si>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</si>
  <si>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</si>
  <si>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</si>
  <si>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</si>
  <si>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</si>
  <si>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</si>
  <si>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</si>
  <si>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</si>
  <si>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</si>
  <si>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</si>
  <si>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</si>
  <si>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</si>
  <si>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</si>
  <si>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</si>
  <si>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</si>
  <si>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</si>
  <si>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</si>
  <si>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</si>
  <si>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</si>
  <si>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</si>
  <si>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</si>
  <si>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</si>
  <si>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</si>
  <si>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</si>
  <si>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</si>
  <si>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</si>
  <si>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</si>
  <si>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</si>
  <si>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</si>
  <si>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</si>
  <si>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</si>
  <si>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</si>
  <si>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</si>
  <si>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</si>
  <si>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</si>
  <si>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</si>
  <si>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</si>
  <si>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</si>
  <si>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</si>
  <si>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</si>
  <si>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</si>
  <si>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</si>
  <si>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</si>
  <si>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</si>
  <si>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</si>
  <si>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</si>
  <si>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</si>
  <si>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</si>
  <si>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</si>
  <si>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</si>
  <si>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</si>
  <si>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</si>
  <si>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</si>
  <si>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</si>
  <si>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</si>
  <si>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</si>
  <si>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</si>
  <si>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</si>
  <si>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</si>
  <si>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</si>
  <si>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</si>
  <si>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</si>
  <si>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</si>
  <si>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</si>
  <si>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</si>
  <si>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</si>
  <si>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</si>
  <si>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</si>
  <si>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</si>
  <si>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</si>
  <si>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</si>
  <si>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</si>
  <si>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</si>
  <si>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</si>
  <si>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</si>
  <si>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</si>
  <si>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</si>
  <si>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</si>
  <si>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</si>
  <si>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</si>
  <si>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</si>
  <si>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</si>
  <si>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</si>
  <si>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</si>
  <si>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</si>
  <si>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</si>
  <si>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</si>
  <si>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</si>
  <si>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</si>
  <si>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</si>
  <si>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</si>
  <si>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</si>
  <si>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</si>
  <si>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</si>
  <si>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</si>
  <si>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</si>
  <si>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</si>
  <si>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</si>
  <si>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</si>
  <si>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</si>
  <si>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</si>
  <si>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</si>
  <si>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</si>
  <si>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</si>
  <si>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</si>
  <si>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</si>
  <si>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</si>
  <si>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</si>
  <si>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</si>
  <si>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</si>
  <si>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</si>
  <si>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</si>
  <si>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</si>
  <si>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</si>
  <si>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</si>
  <si>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</si>
  <si>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</si>
  <si>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</si>
  <si>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</si>
  <si>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</si>
  <si>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</si>
  <si>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</si>
  <si>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</si>
  <si>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</si>
  <si>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</si>
  <si>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</si>
  <si>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</si>
  <si>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</si>
  <si>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</si>
  <si>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</si>
  <si>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</si>
  <si>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</si>
  <si>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</si>
  <si>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</si>
  <si>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</si>
  <si>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</si>
  <si>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</si>
  <si>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</si>
  <si>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</si>
  <si>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</si>
  <si>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</si>
  <si>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</si>
  <si>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</si>
  <si>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</si>
  <si>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</si>
  <si>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</si>
  <si>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</si>
  <si>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</si>
  <si>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</si>
  <si>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</si>
  <si>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</si>
  <si>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</si>
  <si>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</si>
  <si>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</si>
  <si>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</si>
  <si>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</si>
  <si>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</si>
  <si>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</si>
  <si>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</si>
  <si>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</si>
  <si>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</si>
  <si>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</si>
  <si>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</si>
  <si>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</si>
  <si>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</si>
  <si>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</si>
  <si>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</si>
  <si>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</si>
  <si>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</si>
  <si>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</si>
  <si>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</si>
  <si>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</si>
  <si>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</si>
  <si>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</si>
  <si>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</si>
  <si>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</si>
  <si>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</si>
  <si>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</si>
  <si>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</si>
  <si>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</si>
  <si>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</si>
  <si>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</si>
  <si>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</si>
  <si>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</si>
  <si>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</si>
  <si>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</si>
  <si>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</si>
  <si>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</si>
  <si>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</si>
  <si>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</si>
  <si>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</si>
  <si>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</si>
  <si>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</si>
  <si>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</si>
  <si>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</si>
  <si>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</si>
  <si>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</si>
  <si>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</si>
  <si>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</si>
  <si>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</si>
  <si>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</si>
  <si>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</si>
  <si>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</si>
  <si>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</si>
  <si>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</si>
  <si>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</si>
  <si>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</si>
  <si>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</si>
  <si>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</si>
  <si>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</si>
  <si>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</si>
  <si>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</si>
  <si>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</si>
  <si>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</si>
  <si>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</si>
  <si>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</si>
  <si>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</si>
  <si>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</si>
  <si>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</si>
  <si>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</si>
  <si>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</si>
  <si>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</si>
  <si>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</si>
  <si>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</si>
  <si>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</si>
  <si>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</si>
  <si>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</si>
  <si>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</si>
  <si>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</si>
  <si>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</si>
  <si>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</si>
  <si>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</si>
  <si>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</si>
  <si>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</si>
  <si>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</si>
  <si>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</si>
  <si>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</si>
  <si>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</si>
  <si>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</si>
  <si>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</si>
  <si>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</si>
  <si>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</si>
  <si>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</si>
  <si>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</si>
  <si>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</si>
  <si>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</si>
  <si>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</si>
  <si>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</si>
  <si>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</si>
  <si>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</si>
  <si>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</si>
  <si>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</si>
  <si>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</si>
  <si>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</si>
  <si>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</si>
  <si>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</si>
  <si>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</si>
  <si>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</si>
  <si>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</si>
  <si>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</si>
  <si>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</si>
  <si>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</si>
  <si>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</si>
  <si>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</si>
  <si>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</si>
  <si>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</si>
  <si>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</si>
  <si>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</si>
  <si>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</si>
  <si>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</si>
  <si>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</si>
  <si>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</si>
  <si>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</si>
  <si>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</si>
  <si>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</si>
  <si>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</si>
  <si>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</si>
  <si>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</si>
  <si>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</si>
  <si>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</si>
  <si>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</si>
  <si>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</si>
  <si>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</si>
  <si>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</si>
  <si>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</si>
  <si>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</si>
  <si>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</si>
  <si>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</si>
  <si>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</si>
  <si>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</si>
  <si>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</si>
  <si>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</si>
  <si>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</si>
  <si>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</si>
  <si>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</si>
  <si>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</si>
  <si>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</si>
  <si>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</si>
  <si>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</si>
  <si>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</si>
  <si>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</si>
  <si>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</si>
  <si>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</si>
  <si>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</si>
  <si>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</si>
  <si>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</si>
  <si>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</si>
  <si>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</si>
  <si>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</si>
  <si>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</si>
  <si>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</si>
  <si>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</si>
  <si>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</si>
  <si>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</si>
  <si>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</si>
  <si>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</si>
  <si>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</si>
  <si>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</si>
  <si>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</si>
  <si>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</si>
  <si>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</si>
  <si>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</si>
  <si>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</si>
  <si>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</si>
  <si>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</si>
  <si>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</si>
  <si>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</si>
  <si>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</si>
  <si>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</si>
  <si>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</si>
  <si>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</si>
  <si>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</si>
  <si>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</si>
  <si>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</si>
  <si>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</si>
  <si>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</si>
  <si>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</si>
  <si>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</si>
  <si>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</si>
  <si>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</si>
  <si>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</si>
  <si>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</si>
  <si>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</si>
  <si>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</si>
  <si>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</si>
  <si>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</si>
  <si>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</si>
  <si>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</si>
  <si>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</si>
  <si>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</si>
  <si>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</si>
  <si>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</si>
  <si>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</si>
  <si>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</si>
  <si>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</si>
  <si>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</si>
  <si>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</si>
  <si>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</si>
  <si>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</si>
  <si>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</si>
  <si>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</si>
  <si>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</si>
  <si>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</si>
  <si>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</si>
  <si>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</si>
  <si>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</si>
  <si>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</si>
  <si>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</si>
  <si>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</si>
  <si>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</si>
  <si>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</si>
  <si>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</si>
  <si>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</si>
  <si>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</si>
  <si>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</si>
  <si>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</si>
  <si>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</si>
  <si>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</si>
  <si>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</si>
  <si>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</si>
  <si>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</si>
  <si>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</si>
  <si>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</si>
  <si>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</si>
  <si>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</si>
  <si>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</si>
  <si>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</si>
  <si>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</si>
  <si>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</si>
  <si>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</si>
  <si>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</si>
  <si>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</si>
  <si>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</si>
  <si>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</si>
  <si>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</si>
  <si>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</si>
  <si>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</si>
  <si>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</si>
  <si>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</si>
  <si>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</si>
  <si>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</si>
  <si>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</si>
  <si>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</si>
  <si>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</si>
  <si>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</si>
  <si>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</si>
  <si>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</si>
  <si>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</si>
  <si>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</si>
  <si>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</si>
  <si>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</si>
  <si>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</si>
  <si>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</si>
  <si>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</si>
  <si>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</si>
  <si>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</si>
  <si>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</si>
  <si>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</si>
  <si>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</si>
  <si>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</si>
  <si>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</si>
  <si>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</si>
  <si>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</si>
  <si>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</si>
  <si>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</si>
  <si>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</si>
  <si>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</si>
  <si>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</si>
  <si>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</si>
  <si>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</si>
  <si>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</si>
  <si>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</si>
  <si>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</si>
  <si>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</si>
  <si>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</si>
  <si>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</si>
  <si>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</si>
  <si>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</si>
  <si>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</si>
  <si>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</si>
  <si>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</si>
  <si>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</si>
  <si>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</si>
  <si>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</si>
  <si>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</si>
  <si>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</si>
  <si>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</si>
  <si>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</si>
  <si>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</si>
  <si>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</si>
  <si>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</si>
  <si>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</si>
  <si>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</si>
  <si>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</si>
  <si>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</si>
  <si>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</si>
  <si>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</si>
  <si>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</si>
  <si>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</si>
  <si>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</si>
  <si>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</si>
  <si>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</si>
  <si>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</si>
  <si>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</si>
  <si>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</si>
  <si>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</si>
  <si>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</si>
  <si>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</si>
  <si>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</si>
  <si>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</si>
  <si>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</si>
  <si>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</si>
  <si>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</si>
  <si>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</si>
  <si>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</si>
  <si>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</si>
  <si>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</si>
  <si>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</si>
  <si>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</si>
  <si>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</si>
  <si>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</si>
  <si>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</si>
  <si>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</si>
  <si>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</si>
  <si>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</si>
  <si>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</si>
  <si>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</si>
  <si>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</si>
  <si>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</si>
  <si>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</si>
  <si>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</si>
  <si>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</si>
  <si>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</si>
  <si>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</si>
  <si>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</si>
  <si>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</si>
  <si>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</si>
  <si>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</si>
  <si>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</si>
  <si>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</si>
  <si>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</si>
  <si>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</si>
  <si>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</si>
  <si>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</si>
  <si>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</si>
  <si>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</si>
  <si>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</si>
  <si>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</si>
  <si>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</si>
  <si>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</si>
  <si>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</si>
  <si>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</si>
  <si>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</si>
  <si>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</si>
  <si>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</si>
  <si>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</si>
  <si>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</si>
  <si>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</si>
  <si>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</si>
  <si>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</si>
  <si>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</si>
  <si>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</si>
  <si>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</si>
  <si>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</si>
  <si>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</si>
  <si>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</si>
  <si>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</si>
  <si>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</si>
  <si>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</si>
  <si>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</si>
  <si>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</si>
  <si>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</si>
  <si>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</si>
  <si>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</si>
  <si>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</si>
  <si>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</si>
  <si>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</si>
  <si>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</si>
  <si>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</si>
  <si>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</si>
  <si>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</si>
  <si>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</si>
  <si>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</si>
  <si>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</si>
  <si>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</si>
  <si>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</si>
  <si>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</si>
  <si>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</si>
  <si>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</si>
  <si>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</si>
  <si>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</si>
  <si>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</si>
  <si>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</si>
  <si>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</si>
  <si>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</si>
  <si>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</si>
  <si>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</si>
  <si>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</si>
  <si>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</si>
  <si>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</si>
  <si>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</si>
  <si>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</si>
  <si>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</si>
  <si>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</si>
  <si>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</si>
  <si>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</si>
  <si>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</si>
  <si>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</si>
  <si>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</si>
  <si>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</si>
  <si>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</si>
  <si>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</si>
  <si>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</si>
  <si>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</si>
  <si>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</si>
  <si>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</si>
  <si>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</si>
  <si>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</si>
  <si>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</si>
  <si>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</si>
  <si>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</si>
  <si>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</si>
  <si>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</si>
  <si>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</si>
  <si>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</si>
  <si>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</si>
  <si>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</si>
  <si>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</si>
  <si>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</si>
  <si>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</si>
  <si>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</si>
  <si>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</si>
  <si>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</si>
  <si>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</si>
  <si>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</si>
  <si>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</si>
  <si>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</si>
  <si>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</si>
  <si>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</si>
  <si>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</si>
  <si>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</si>
  <si>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</si>
  <si>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</si>
  <si>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</si>
  <si>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</si>
  <si>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</si>
  <si>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</si>
  <si>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</si>
  <si>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</si>
  <si>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</si>
  <si>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</si>
  <si>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</si>
  <si>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</si>
  <si>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</si>
  <si>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</si>
  <si>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</si>
  <si>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</si>
  <si>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</si>
  <si>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</si>
  <si>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</si>
  <si>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</si>
  <si>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</si>
  <si>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</si>
  <si>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</si>
  <si>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</si>
  <si>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</si>
  <si>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</si>
  <si>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</si>
  <si>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</si>
  <si>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</si>
  <si>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</si>
  <si>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</si>
  <si>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</si>
  <si>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</si>
  <si>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</si>
  <si>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</si>
  <si>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</si>
  <si>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</si>
  <si>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</si>
  <si>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</si>
  <si>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</si>
  <si>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</si>
  <si>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</si>
  <si>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</si>
  <si>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</si>
  <si>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</si>
  <si>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</si>
  <si>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</si>
  <si>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</si>
  <si>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</si>
  <si>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</si>
  <si>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</si>
  <si>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</si>
  <si>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</si>
  <si>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</si>
  <si>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</si>
  <si>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</si>
  <si>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</si>
  <si>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</si>
  <si>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</si>
  <si>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</si>
  <si>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</si>
  <si>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</si>
  <si>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</si>
  <si>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</si>
  <si>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</si>
  <si>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</si>
  <si>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</si>
  <si>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</si>
  <si>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</si>
  <si>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</si>
  <si>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</si>
  <si>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</si>
  <si>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</si>
  <si>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</si>
  <si>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</si>
  <si>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</si>
  <si>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</si>
  <si>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</si>
  <si>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</si>
  <si>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</si>
  <si>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</si>
  <si>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</si>
  <si>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</si>
  <si>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</si>
  <si>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</si>
  <si>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</si>
  <si>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</si>
  <si>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</si>
  <si>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</si>
  <si>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</si>
  <si>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</si>
  <si>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</si>
  <si>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</si>
  <si>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</si>
  <si>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</si>
  <si>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</si>
  <si>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</si>
  <si>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</si>
  <si>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</si>
  <si>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</si>
  <si>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</si>
  <si>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</si>
  <si>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</si>
  <si>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</si>
  <si>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</si>
  <si>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</si>
  <si>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</si>
  <si>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</si>
  <si>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</si>
  <si>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</si>
  <si>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</si>
  <si>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</si>
  <si>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</si>
  <si>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</si>
  <si>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</si>
  <si>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</si>
  <si>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</si>
  <si>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</si>
  <si>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</si>
  <si>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</si>
  <si>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</si>
  <si>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</si>
  <si>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</si>
  <si>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</si>
  <si>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</si>
  <si>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</si>
  <si>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</si>
  <si>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</si>
  <si>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</si>
  <si>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</si>
  <si>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</si>
  <si>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</si>
  <si>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</si>
  <si>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</si>
  <si>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</si>
  <si>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</si>
  <si>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</si>
  <si>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</si>
  <si>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</si>
  <si>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</si>
  <si>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</si>
  <si>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</si>
  <si>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</si>
  <si>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</si>
  <si>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</si>
  <si>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</si>
  <si>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</si>
  <si>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</si>
  <si>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</si>
  <si>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</si>
  <si>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</si>
  <si>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</si>
  <si>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</si>
  <si>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</si>
  <si>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</si>
  <si>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</si>
  <si>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</si>
  <si>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</si>
  <si>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</si>
  <si>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</si>
  <si>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</si>
  <si>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</si>
  <si>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</si>
  <si>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</si>
  <si>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</si>
  <si>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</si>
  <si>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</si>
  <si>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</si>
  <si>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</si>
  <si>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</si>
  <si>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</si>
  <si>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</si>
  <si>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</si>
  <si>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</si>
  <si>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</si>
  <si>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</si>
  <si>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</si>
  <si>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</si>
  <si>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</si>
  <si>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</si>
  <si>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</si>
  <si>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</si>
  <si>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</si>
  <si>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</si>
  <si>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</si>
  <si>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</si>
  <si>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</si>
  <si>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</si>
  <si>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</si>
  <si>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</si>
  <si>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</si>
  <si>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</si>
  <si>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</si>
  <si>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</si>
  <si>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</si>
  <si>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</si>
  <si>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</si>
  <si>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</si>
  <si>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</si>
  <si>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</si>
  <si>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</si>
  <si>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</si>
  <si>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</si>
  <si>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</si>
  <si>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</si>
  <si>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</si>
  <si>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</si>
  <si>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</si>
  <si>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</si>
  <si>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</si>
  <si>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</si>
  <si>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</si>
  <si>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</si>
  <si>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</si>
  <si>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</si>
  <si>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</si>
  <si>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</si>
  <si>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</si>
  <si>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</si>
  <si>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</si>
  <si>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</si>
  <si>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</si>
  <si>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</si>
  <si>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</si>
  <si>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</si>
  <si>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</si>
  <si>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</si>
  <si>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</si>
  <si>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</si>
  <si>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</si>
  <si>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</si>
  <si>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</si>
  <si>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</si>
  <si>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</si>
  <si>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</si>
  <si>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</si>
  <si>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</si>
  <si>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</si>
  <si>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</si>
  <si>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</si>
  <si>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</si>
  <si>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</si>
  <si>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</si>
  <si>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</si>
  <si>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</si>
  <si>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</si>
  <si>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</si>
  <si>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</si>
  <si>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</si>
  <si>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</si>
  <si>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</si>
  <si>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</si>
  <si>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</si>
  <si>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</si>
  <si>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</si>
  <si>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</si>
  <si>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</si>
  <si>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</si>
  <si>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</si>
  <si>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</si>
  <si>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</si>
  <si>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</si>
  <si>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</si>
  <si>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</si>
  <si>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</si>
  <si>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</si>
  <si>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</si>
  <si>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</si>
  <si>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</si>
  <si>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</si>
  <si>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</si>
  <si>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</si>
  <si>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</si>
  <si>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</si>
  <si>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</si>
  <si>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</si>
  <si>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</si>
  <si>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</si>
  <si>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</si>
  <si>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</si>
  <si>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</si>
  <si>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</si>
  <si>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</si>
  <si>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</si>
  <si>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</si>
  <si>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</si>
  <si>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</si>
  <si>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</si>
  <si>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</si>
  <si>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</si>
  <si>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</si>
  <si>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</si>
  <si>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</si>
  <si>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</si>
  <si>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</si>
  <si>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</si>
  <si>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</si>
  <si>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</si>
  <si>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</si>
  <si>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</si>
  <si>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</si>
  <si>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</si>
  <si>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</si>
  <si>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</si>
  <si>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</si>
  <si>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</si>
  <si>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</si>
  <si>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</si>
  <si>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</si>
  <si>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</si>
  <si>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</si>
  <si>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</si>
  <si>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</si>
  <si>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</si>
  <si>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</si>
  <si>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</si>
  <si>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</si>
  <si>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</si>
  <si>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</si>
  <si>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</si>
  <si>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</si>
  <si>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</si>
  <si>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</si>
  <si>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</si>
  <si>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</si>
  <si>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</si>
  <si>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</si>
  <si>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</si>
  <si>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</si>
  <si>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</si>
  <si>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</si>
  <si>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</si>
  <si>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</si>
  <si>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</si>
  <si>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</si>
  <si>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</si>
  <si>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</si>
  <si>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</si>
  <si>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</si>
  <si>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</si>
  <si>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</si>
  <si>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</si>
  <si>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</si>
  <si>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</si>
  <si>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</si>
  <si>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</si>
  <si>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</si>
  <si>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</si>
  <si>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</si>
  <si>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</si>
  <si>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</si>
  <si>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</si>
  <si>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</si>
  <si>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</si>
  <si>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</si>
  <si>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</si>
  <si>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</si>
  <si>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</si>
  <si>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</si>
  <si>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</si>
  <si>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</si>
  <si>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</si>
  <si>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</si>
  <si>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</si>
  <si>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</si>
  <si>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</si>
  <si>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</si>
  <si>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</si>
  <si>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</si>
  <si>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</si>
  <si>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</si>
  <si>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</si>
  <si>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</si>
  <si>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</si>
  <si>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</si>
  <si>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</si>
  <si>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</si>
  <si>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</si>
  <si>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</si>
  <si>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</si>
  <si>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</si>
  <si>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</si>
  <si>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</si>
  <si>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</si>
  <si>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</si>
  <si>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</si>
  <si>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</si>
  <si>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</si>
  <si>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</si>
  <si>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</si>
  <si>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</si>
  <si>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</si>
  <si>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</si>
  <si>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</si>
  <si>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</si>
  <si>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</si>
  <si>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</si>
  <si>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</si>
  <si>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</si>
  <si>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</si>
  <si>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</si>
  <si>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</si>
  <si>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</si>
  <si>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</si>
  <si>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</si>
  <si>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</si>
  <si>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</si>
  <si>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</si>
  <si>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</si>
  <si>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</si>
  <si>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</si>
  <si>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</si>
  <si>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</si>
  <si>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</si>
  <si>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</si>
  <si>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</si>
  <si>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</si>
  <si>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</si>
  <si>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</si>
  <si>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</si>
  <si>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</si>
  <si>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</si>
  <si>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</si>
  <si>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</si>
  <si>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</si>
  <si>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</si>
  <si>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</si>
  <si>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</si>
  <si>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</si>
  <si>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</si>
  <si>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</si>
  <si>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</si>
  <si>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</si>
  <si>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</si>
  <si>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</si>
  <si>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</si>
  <si>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</si>
  <si>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</si>
  <si>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</si>
  <si>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</si>
  <si>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</si>
  <si>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</si>
  <si>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</si>
  <si>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</si>
  <si>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</si>
  <si>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</si>
  <si>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</si>
  <si>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</si>
  <si>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</si>
  <si>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</si>
  <si>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</si>
  <si>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</si>
  <si>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</si>
  <si>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</si>
  <si>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</si>
  <si>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</si>
  <si>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</si>
  <si>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</si>
  <si>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</si>
  <si>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</si>
  <si>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</si>
  <si>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</si>
  <si>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</si>
  <si>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</si>
  <si>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</si>
  <si>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</si>
  <si>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</si>
  <si>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</si>
  <si>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</si>
  <si>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</si>
  <si>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</si>
  <si>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</si>
  <si>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</si>
  <si>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</si>
  <si>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</si>
  <si>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</si>
  <si>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</si>
  <si>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</si>
  <si>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</si>
  <si>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</si>
  <si>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</si>
  <si>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</si>
  <si>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</si>
  <si>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</si>
  <si>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</si>
  <si>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</si>
  <si>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</si>
  <si>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</si>
  <si>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</si>
  <si>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</si>
  <si>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</si>
  <si>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</si>
  <si>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</si>
  <si>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</si>
  <si>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</si>
  <si>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</si>
  <si>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</si>
  <si>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</si>
  <si>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</si>
  <si>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</si>
  <si>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</si>
  <si>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</si>
  <si>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</si>
  <si>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</si>
  <si>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</si>
  <si>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</si>
  <si>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</si>
  <si>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</si>
  <si>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</si>
  <si>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</si>
  <si>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</si>
  <si>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</si>
  <si>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</si>
  <si>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</si>
  <si>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</si>
  <si>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</si>
  <si>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</si>
  <si>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</si>
  <si>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</si>
  <si>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</si>
  <si>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</si>
  <si>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</si>
  <si>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</si>
  <si>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</si>
  <si>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</si>
  <si>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</si>
  <si>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</si>
  <si>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</si>
  <si>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</si>
  <si>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</si>
  <si>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</si>
  <si>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</si>
  <si>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</si>
  <si>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</si>
  <si>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</si>
  <si>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</si>
  <si>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</si>
  <si>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</si>
  <si>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</si>
  <si>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</si>
  <si>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</si>
  <si>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</si>
  <si>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</si>
  <si>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</si>
  <si>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</si>
  <si>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</si>
  <si>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</si>
  <si>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</si>
  <si>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</si>
  <si>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</si>
  <si>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</si>
  <si>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</si>
  <si>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</si>
  <si>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</si>
  <si>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</si>
  <si>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</si>
  <si>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</si>
  <si>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</si>
  <si>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</si>
  <si>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</si>
  <si>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</si>
  <si>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</si>
  <si>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</si>
  <si>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</si>
  <si>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</si>
  <si>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</si>
  <si>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</si>
  <si>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</si>
  <si>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</si>
  <si>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</si>
  <si>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</si>
  <si>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</si>
  <si>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</si>
  <si>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</si>
  <si>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</si>
  <si>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</si>
  <si>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</si>
  <si>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</si>
  <si>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</si>
  <si>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</si>
  <si>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</si>
  <si>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</si>
  <si>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</si>
  <si>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</si>
  <si>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</si>
  <si>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</si>
  <si>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</si>
  <si>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</si>
  <si>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</si>
  <si>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</si>
  <si>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</si>
  <si>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</si>
  <si>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</si>
  <si>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</si>
  <si>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</si>
  <si>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</si>
  <si>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</si>
  <si>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</si>
  <si>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</si>
  <si>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</si>
  <si>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</si>
  <si>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</si>
  <si>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</si>
  <si>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</si>
  <si>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</si>
  <si>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</si>
  <si>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</si>
  <si>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</si>
  <si>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</si>
  <si>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</si>
  <si>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</si>
  <si>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</si>
  <si>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</si>
  <si>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</si>
  <si>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</si>
  <si>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</si>
  <si>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</si>
  <si>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</si>
  <si>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</si>
  <si>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</si>
  <si>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</si>
  <si>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</si>
  <si>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</si>
  <si>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</si>
  <si>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</si>
  <si>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</si>
  <si>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</si>
  <si>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</si>
  <si>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</si>
  <si>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</si>
  <si>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</si>
  <si>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</si>
  <si>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</si>
  <si>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</si>
  <si>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</si>
  <si>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</si>
  <si>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</si>
  <si>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</si>
  <si>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</si>
  <si>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</si>
  <si>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</si>
  <si>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</si>
  <si>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</si>
  <si>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</si>
  <si>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</si>
  <si>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</si>
  <si>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</si>
  <si>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</si>
  <si>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</si>
  <si>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</si>
  <si>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</si>
  <si>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</si>
  <si>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</si>
  <si>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</si>
  <si>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</si>
  <si>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</si>
  <si>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</si>
  <si>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</si>
  <si>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</si>
  <si>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</si>
  <si>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</si>
  <si>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</si>
  <si>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</si>
  <si>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</si>
  <si>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</si>
  <si>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</si>
  <si>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</si>
  <si>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</si>
  <si>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</si>
  <si>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</si>
  <si>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</si>
  <si>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</si>
  <si>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</si>
  <si>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</si>
  <si>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</si>
  <si>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</si>
  <si>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</si>
  <si>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</si>
  <si>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</si>
  <si>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</si>
  <si>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</si>
  <si>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</si>
  <si>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</si>
  <si>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</si>
  <si>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</si>
  <si>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</si>
  <si>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</si>
  <si>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</si>
  <si>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</si>
  <si>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</si>
  <si>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</si>
  <si>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</si>
  <si>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</si>
  <si>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</si>
  <si>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</si>
  <si>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</si>
  <si>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</si>
  <si>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</si>
  <si>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</si>
  <si>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</si>
  <si>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</si>
  <si>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</si>
  <si>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</si>
  <si>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</si>
  <si>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</si>
  <si>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</si>
  <si>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</si>
  <si>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</si>
  <si>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</si>
  <si>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</si>
  <si>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</si>
  <si>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</si>
  <si>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</si>
  <si>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</si>
  <si>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</si>
  <si>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</si>
  <si>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</si>
  <si>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</si>
  <si>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</si>
  <si>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</si>
  <si>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</si>
  <si>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</si>
  <si>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</si>
  <si>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</si>
  <si>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</si>
  <si>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</si>
  <si>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</si>
  <si>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</si>
  <si>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</si>
  <si>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</si>
  <si>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</si>
  <si>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</si>
  <si>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</si>
  <si>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</si>
  <si>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</si>
  <si>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</si>
  <si>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</si>
  <si>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</si>
  <si>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</si>
  <si>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</si>
  <si>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</si>
  <si>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</si>
  <si>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</si>
  <si>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</si>
  <si>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</si>
  <si>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</si>
  <si>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</si>
  <si>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</si>
  <si>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</si>
  <si>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</si>
  <si>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</si>
  <si>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</si>
  <si>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</si>
  <si>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</si>
  <si>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</si>
  <si>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</si>
  <si>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</si>
  <si>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</si>
  <si>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</si>
  <si>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</si>
  <si>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</si>
  <si>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</si>
  <si>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</si>
  <si>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</si>
  <si>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</si>
  <si>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</si>
  <si>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</si>
  <si>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</si>
  <si>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</si>
  <si>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</si>
  <si>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</si>
  <si>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</si>
  <si>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</si>
  <si>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</si>
  <si>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</si>
  <si>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</si>
  <si>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</si>
  <si>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</si>
  <si>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</si>
  <si>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</si>
  <si>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</si>
  <si>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</si>
  <si>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</si>
  <si>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</si>
  <si>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</si>
  <si>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</si>
  <si>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</si>
  <si>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</si>
  <si>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</si>
  <si>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</si>
  <si>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</si>
  <si>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</si>
  <si>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</si>
  <si>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</si>
  <si>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</si>
  <si>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</si>
  <si>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</si>
  <si>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</si>
  <si>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</si>
  <si>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</si>
  <si>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</si>
  <si>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</si>
  <si>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</si>
  <si>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</si>
  <si>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</si>
  <si>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</si>
  <si>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</si>
  <si>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</si>
  <si>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</si>
  <si>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</si>
  <si>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</si>
  <si>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</si>
  <si>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</si>
  <si>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</si>
  <si>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</si>
  <si>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</si>
  <si>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</si>
  <si>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</si>
  <si>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</si>
  <si>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</si>
  <si>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</si>
  <si>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</si>
  <si>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</si>
  <si>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</si>
  <si>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</si>
  <si>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</si>
  <si>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</si>
  <si>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</si>
  <si>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</si>
  <si>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</si>
  <si>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</si>
  <si>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</si>
  <si>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</si>
  <si>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</si>
  <si>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</si>
  <si>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</si>
  <si>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</si>
  <si>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</si>
  <si>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</si>
  <si>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</si>
  <si>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</si>
  <si>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</si>
  <si>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</si>
  <si>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</si>
  <si>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</si>
  <si>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</si>
  <si>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</si>
  <si>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</si>
  <si>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</si>
  <si>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</si>
  <si>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</si>
  <si>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</si>
  <si>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</si>
  <si>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</si>
  <si>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</si>
  <si>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</si>
  <si>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</si>
  <si>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</si>
  <si>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</si>
  <si>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</si>
  <si>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</si>
  <si>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</si>
  <si>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</si>
  <si>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</si>
  <si>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</si>
  <si>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</si>
  <si>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</si>
  <si>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</si>
  <si>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</si>
  <si>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</si>
  <si>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</si>
  <si>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</si>
  <si>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</si>
  <si>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</si>
  <si>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</si>
  <si>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</si>
  <si>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</si>
  <si>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</si>
  <si>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</si>
  <si>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</si>
  <si>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</si>
  <si>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</si>
  <si>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</si>
  <si>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</si>
  <si>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</si>
  <si>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</si>
  <si>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</si>
  <si>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</si>
  <si>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</si>
  <si>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</si>
  <si>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</si>
  <si>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</si>
  <si>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</si>
  <si>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</si>
  <si>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</si>
  <si>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</si>
  <si>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</si>
  <si>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</si>
  <si>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</si>
  <si>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</si>
  <si>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</si>
  <si>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</si>
  <si>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</si>
  <si>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</si>
  <si>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</si>
  <si>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</si>
  <si>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</si>
  <si>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</si>
  <si>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</si>
  <si>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</si>
  <si>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</si>
  <si>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</si>
  <si>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</si>
  <si>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</si>
  <si>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</si>
  <si>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</si>
  <si>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</si>
  <si>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</si>
  <si>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</si>
  <si>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</si>
  <si>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</si>
  <si>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</si>
  <si>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</si>
  <si>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</si>
  <si>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</si>
  <si>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</si>
  <si>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</si>
  <si>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</si>
  <si>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</si>
  <si>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</si>
  <si>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</si>
  <si>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</si>
  <si>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</si>
  <si>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</si>
  <si>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</si>
  <si>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</si>
  <si>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</si>
  <si>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</si>
  <si>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</si>
  <si>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</si>
  <si>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</si>
  <si>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</si>
  <si>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</si>
  <si>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</si>
  <si>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</si>
  <si>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</si>
  <si>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</si>
  <si>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</si>
  <si>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</si>
  <si>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</si>
  <si>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</si>
  <si>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</si>
  <si>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</si>
  <si>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</si>
  <si>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</si>
  <si>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</si>
  <si>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</si>
  <si>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</si>
  <si>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</si>
  <si>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</si>
  <si>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</si>
  <si>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</si>
  <si>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</si>
  <si>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</si>
  <si>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</si>
  <si>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</si>
  <si>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</si>
  <si>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</si>
  <si>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</si>
  <si>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</si>
  <si>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</si>
  <si>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</si>
  <si>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</si>
  <si>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</si>
  <si>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</si>
  <si>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</si>
  <si>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</si>
  <si>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</si>
  <si>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</si>
  <si>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</si>
  <si>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</si>
  <si>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</si>
  <si>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</si>
  <si>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</si>
  <si>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</si>
  <si>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</si>
  <si>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</si>
  <si>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</si>
  <si>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</si>
  <si>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</si>
  <si>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</si>
  <si>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</si>
  <si>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</si>
  <si>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</si>
  <si>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</si>
  <si>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</si>
  <si>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</si>
  <si>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</si>
  <si>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</si>
  <si>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</si>
  <si>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</si>
  <si>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</si>
  <si>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</si>
  <si>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</si>
  <si>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</si>
  <si>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</si>
  <si>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</si>
  <si>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</si>
  <si>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</si>
  <si>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</si>
  <si>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</si>
  <si>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</si>
  <si>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</si>
  <si>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</si>
  <si>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</si>
  <si>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</si>
  <si>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</si>
  <si>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</si>
  <si>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</si>
  <si>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</si>
  <si>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</si>
  <si>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</si>
  <si>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</si>
  <si>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</si>
  <si>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</si>
  <si>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</si>
  <si>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</si>
  <si>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</si>
  <si>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</si>
  <si>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</si>
  <si>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</si>
  <si>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</si>
  <si>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</si>
  <si>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</si>
  <si>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</si>
  <si>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</si>
  <si>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</si>
  <si>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</si>
  <si>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</si>
  <si>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</si>
  <si>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</si>
  <si>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</si>
  <si>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</si>
  <si>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</si>
  <si>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</si>
  <si>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</si>
  <si>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</si>
  <si>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</si>
  <si>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</si>
  <si>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</si>
  <si>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</si>
  <si>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</si>
  <si>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</si>
  <si>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</si>
  <si>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</si>
  <si>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</si>
  <si>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</si>
  <si>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</si>
  <si>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</si>
  <si>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</si>
  <si>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</si>
  <si>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</si>
  <si>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</si>
  <si>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</si>
  <si>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</si>
  <si>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</si>
  <si>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</si>
  <si>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</si>
  <si>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</si>
  <si>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</si>
  <si>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</si>
  <si>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</si>
  <si>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</si>
  <si>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</si>
  <si>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</si>
  <si>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</si>
  <si>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</si>
  <si>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</si>
  <si>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</si>
  <si>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</si>
  <si>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</si>
  <si>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</si>
  <si>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</si>
  <si>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</si>
  <si>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</si>
  <si>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</si>
  <si>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</si>
  <si>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</si>
  <si>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</si>
  <si>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</si>
  <si>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</si>
  <si>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</si>
  <si>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</si>
  <si>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</si>
  <si>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</si>
  <si>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</si>
  <si>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</si>
  <si>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</si>
  <si>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</si>
  <si>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</si>
  <si>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</si>
  <si>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</si>
  <si>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</si>
  <si>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</si>
  <si>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</si>
  <si>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</si>
  <si>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</si>
  <si>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</si>
  <si>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</si>
  <si>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</si>
  <si>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</si>
  <si>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</si>
  <si>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</si>
  <si>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</si>
  <si>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</si>
  <si>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</si>
  <si>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</si>
  <si>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</si>
  <si>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</si>
  <si>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</si>
  <si>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</si>
  <si>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</si>
  <si>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</si>
  <si>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</si>
  <si>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</si>
  <si>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</si>
  <si>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</si>
  <si>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</si>
  <si>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</si>
  <si>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</si>
  <si>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</si>
  <si>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</si>
  <si>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</si>
  <si>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</si>
  <si>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</si>
  <si>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</si>
  <si>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</si>
  <si>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</si>
  <si>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</si>
  <si>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</si>
  <si>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</si>
  <si>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</si>
  <si>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</si>
  <si>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</si>
  <si>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</si>
  <si>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</si>
  <si>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</si>
  <si>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</si>
  <si>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</si>
  <si>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</si>
  <si>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</si>
  <si>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</si>
  <si>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</si>
  <si>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</si>
  <si>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</si>
  <si>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</si>
  <si>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</si>
  <si>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</si>
  <si>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</si>
  <si>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</si>
  <si>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</si>
  <si>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</si>
  <si>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</si>
  <si>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</si>
  <si>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</si>
  <si>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</si>
  <si>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</si>
  <si>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</si>
  <si>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</si>
  <si>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</si>
  <si>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</si>
  <si>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</si>
  <si>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</si>
  <si>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</si>
  <si>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</si>
  <si>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</si>
  <si>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</si>
  <si>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</si>
  <si>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</si>
  <si>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</si>
  <si>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</si>
  <si>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</si>
  <si>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</si>
  <si>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</si>
  <si>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</si>
  <si>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</si>
  <si>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</si>
  <si>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</si>
  <si>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</si>
  <si>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</si>
  <si>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</si>
  <si>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</si>
  <si>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</si>
  <si>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</si>
  <si>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</si>
  <si>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</si>
  <si>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</si>
  <si>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</si>
  <si>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</si>
  <si>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</si>
  <si>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</si>
  <si>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</si>
  <si>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</si>
  <si>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</si>
  <si>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</si>
  <si>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</si>
  <si>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</si>
  <si>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</si>
  <si>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</si>
  <si>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</si>
  <si>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</si>
  <si>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</si>
  <si>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</si>
  <si>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</si>
  <si>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</si>
  <si>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</si>
  <si>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</si>
  <si>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</si>
  <si>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</si>
  <si>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</si>
  <si>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</si>
  <si>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</si>
  <si>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</si>
  <si>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</si>
  <si>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</si>
  <si>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</si>
  <si>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</si>
  <si>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</si>
  <si>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</si>
  <si>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</si>
  <si>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</si>
  <si>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</si>
  <si>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</si>
  <si>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</si>
  <si>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</si>
  <si>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</si>
  <si>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</si>
  <si>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</si>
  <si>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</si>
  <si>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</si>
  <si>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</si>
  <si>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</si>
  <si>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</si>
  <si>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</si>
  <si>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</si>
  <si>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</si>
  <si>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</si>
  <si>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</si>
  <si>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</si>
  <si>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</si>
  <si>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</si>
  <si>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</si>
  <si>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</si>
  <si>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</si>
  <si>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</si>
  <si>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</si>
  <si>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</si>
  <si>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</si>
  <si>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</si>
  <si>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</si>
  <si>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</si>
  <si>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</si>
  <si>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</si>
  <si>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</si>
  <si>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</si>
  <si>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</si>
  <si>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</si>
  <si>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</si>
  <si>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</si>
  <si>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</si>
  <si>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</si>
  <si>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</si>
  <si>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</si>
  <si>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</si>
  <si>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</si>
  <si>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</si>
  <si>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</si>
  <si>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</si>
  <si>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</si>
  <si>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</si>
  <si>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</si>
  <si>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</si>
  <si>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</si>
  <si>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</si>
  <si>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</si>
  <si>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</si>
  <si>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</si>
  <si>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</si>
  <si>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</si>
  <si>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</si>
  <si>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</si>
  <si>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</si>
  <si>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</si>
  <si>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</si>
  <si>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</si>
  <si>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</si>
  <si>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</si>
  <si>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</si>
  <si>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</si>
  <si>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</si>
  <si>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</si>
  <si>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</si>
  <si>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</si>
  <si>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</si>
  <si>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</si>
  <si>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</si>
  <si>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</si>
  <si>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</si>
  <si>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</si>
  <si>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</si>
  <si>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</si>
  <si>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</si>
  <si>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</si>
  <si>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</si>
  <si>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</si>
  <si>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</si>
  <si>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</si>
  <si>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</si>
  <si>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</si>
  <si>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</si>
  <si>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</si>
  <si>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</si>
  <si>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</si>
  <si>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</si>
  <si>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</si>
  <si>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</si>
  <si>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</si>
  <si>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</si>
  <si>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</si>
  <si>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</si>
  <si>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</si>
  <si>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</si>
  <si>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</si>
  <si>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</si>
  <si>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</si>
  <si>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</si>
  <si>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</si>
  <si>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</si>
  <si>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</si>
  <si>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</si>
  <si>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</si>
  <si>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</si>
  <si>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</si>
  <si>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</si>
  <si>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</si>
  <si>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</si>
  <si>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</si>
  <si>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</si>
  <si>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</si>
  <si>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</si>
  <si>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</si>
  <si>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</si>
  <si>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</si>
  <si>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</si>
  <si>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</si>
  <si>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</si>
  <si>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</si>
  <si>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</si>
  <si>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</si>
  <si>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</si>
  <si>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</si>
  <si>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</si>
  <si>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</si>
  <si>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</si>
  <si>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</si>
  <si>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</si>
  <si>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</si>
  <si>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</si>
  <si>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</si>
  <si>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</si>
  <si>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</si>
  <si>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</si>
  <si>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</si>
  <si>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</si>
  <si>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</si>
  <si>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</si>
  <si>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</si>
  <si>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</si>
  <si>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</si>
  <si>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</si>
  <si>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</si>
  <si>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</si>
  <si>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</si>
  <si>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</si>
  <si>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</si>
  <si>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</si>
  <si>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</si>
  <si>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</si>
  <si>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</si>
  <si>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</si>
  <si>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</si>
  <si>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</si>
  <si>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</si>
  <si>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</si>
  <si>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</si>
  <si>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</si>
  <si>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</si>
  <si>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</si>
  <si>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</si>
  <si>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</si>
  <si>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</si>
  <si>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</si>
  <si>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</si>
  <si>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</si>
  <si>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</si>
  <si>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</si>
  <si>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</si>
  <si>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</si>
  <si>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</si>
  <si>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</si>
  <si>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</si>
  <si>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</si>
  <si>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</si>
  <si>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</si>
  <si>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</si>
  <si>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</si>
  <si>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</si>
  <si>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</si>
  <si>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</si>
  <si>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</si>
  <si>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</si>
  <si>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</si>
  <si>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</si>
  <si>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</si>
  <si>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</si>
  <si>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</si>
  <si>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</si>
  <si>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</si>
  <si>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</si>
  <si>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</si>
  <si>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</si>
  <si>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</si>
  <si>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</si>
  <si>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</si>
  <si>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</si>
  <si>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</si>
  <si>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</si>
  <si>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</si>
  <si>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</si>
  <si>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</si>
  <si>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</si>
  <si>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</si>
  <si>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</si>
  <si>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</si>
  <si>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</si>
  <si>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</si>
  <si>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</si>
  <si>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</si>
  <si>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</si>
  <si>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</si>
  <si>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</si>
  <si>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</si>
  <si>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</si>
  <si>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</si>
  <si>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</si>
  <si>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</si>
  <si>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</si>
  <si>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</si>
  <si>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</si>
  <si>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</si>
  <si>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</si>
  <si>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</si>
  <si>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</si>
  <si>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</si>
  <si>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</si>
  <si>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</si>
  <si>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</si>
  <si>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</si>
  <si>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</si>
  <si>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</si>
  <si>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</si>
  <si>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</si>
  <si>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</si>
  <si>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</si>
  <si>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</si>
  <si>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</si>
  <si>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</si>
  <si>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</si>
  <si>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</si>
  <si>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</si>
  <si>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</si>
  <si>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</si>
  <si>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</si>
  <si>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</si>
  <si>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</si>
  <si>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</si>
  <si>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</si>
  <si>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</si>
  <si>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</si>
  <si>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</si>
  <si>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</si>
  <si>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</si>
  <si>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</si>
  <si>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</si>
  <si>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</si>
  <si>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</si>
  <si>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</si>
  <si>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</si>
  <si>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</si>
  <si>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</si>
  <si>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</si>
  <si>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</si>
  <si>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</si>
  <si>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</si>
  <si>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</si>
  <si>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</si>
  <si>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</si>
  <si>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</si>
  <si>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</si>
  <si>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</si>
  <si>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</si>
  <si>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</si>
  <si>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</si>
  <si>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</si>
  <si>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</si>
  <si>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</si>
  <si>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</si>
  <si>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</si>
  <si>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</si>
  <si>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</si>
  <si>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</si>
  <si>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</si>
  <si>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</si>
  <si>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</si>
  <si>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</si>
  <si>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</si>
  <si>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</si>
  <si>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</si>
  <si>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</si>
  <si>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</si>
  <si>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</si>
  <si>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</si>
  <si>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</si>
  <si>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</si>
  <si>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</si>
  <si>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</si>
  <si>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</si>
  <si>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</si>
  <si>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</si>
  <si>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</si>
  <si>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</si>
  <si>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</si>
  <si>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</si>
  <si>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</si>
  <si>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</si>
  <si>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</si>
  <si>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</si>
  <si>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</si>
  <si>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</si>
  <si>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</si>
  <si>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</si>
  <si>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</si>
  <si>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</si>
  <si>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</si>
  <si>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</si>
  <si>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</si>
  <si>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</si>
  <si>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</si>
  <si>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</si>
  <si>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</si>
  <si>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</si>
  <si>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</si>
  <si>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</si>
  <si>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</si>
  <si>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</si>
  <si>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</si>
  <si>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</si>
  <si>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</si>
  <si>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</si>
  <si>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</si>
  <si>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</si>
  <si>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</si>
  <si>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</si>
  <si>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</si>
  <si>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</si>
  <si>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</si>
  <si>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</si>
  <si>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</si>
  <si>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</si>
  <si>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</si>
  <si>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</si>
  <si>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</si>
  <si>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</si>
  <si>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</si>
  <si>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</si>
  <si>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</si>
  <si>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</si>
  <si>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</si>
  <si>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</si>
  <si>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</si>
  <si>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</si>
  <si>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</si>
  <si>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</si>
  <si>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</si>
  <si>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</si>
  <si>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</si>
  <si>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</si>
  <si>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</si>
  <si>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</si>
  <si>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</si>
  <si>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</si>
  <si>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</si>
  <si>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</si>
  <si>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</si>
  <si>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</si>
  <si>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</si>
  <si>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</si>
  <si>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</si>
  <si>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</si>
  <si>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</si>
  <si>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</si>
  <si>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</si>
  <si>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</si>
  <si>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</si>
  <si>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</si>
  <si>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</si>
  <si>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</si>
  <si>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</si>
  <si>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</si>
  <si>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</si>
  <si>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</si>
  <si>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</si>
  <si>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</si>
  <si>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</si>
  <si>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</si>
  <si>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</si>
  <si>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</si>
  <si>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</si>
  <si>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</si>
  <si>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</si>
  <si>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</si>
  <si>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</si>
  <si>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</si>
  <si>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</si>
  <si>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</si>
  <si>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</si>
  <si>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</si>
  <si>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</si>
  <si>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</si>
  <si>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</si>
  <si>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</si>
  <si>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</si>
  <si>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</si>
  <si>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</si>
  <si>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</si>
  <si>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</si>
  <si>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</si>
  <si>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</si>
  <si>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</si>
  <si>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</si>
  <si>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</si>
  <si>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</si>
  <si>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</si>
  <si>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</si>
  <si>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</si>
  <si>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</si>
  <si>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</si>
  <si>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</si>
  <si>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</si>
  <si>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</si>
  <si>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</si>
  <si>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</si>
  <si>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</si>
  <si>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</si>
  <si>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</si>
  <si>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</si>
  <si>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</si>
  <si>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</si>
  <si>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</si>
  <si>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</si>
  <si>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</si>
  <si>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</si>
  <si>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</si>
  <si>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</si>
  <si>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</si>
  <si>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</si>
  <si>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</si>
  <si>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</si>
  <si>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</si>
  <si>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</si>
  <si>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</si>
  <si>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</si>
  <si>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</si>
  <si>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</si>
  <si>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</si>
  <si>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</si>
  <si>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</si>
  <si>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</si>
  <si>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</si>
  <si>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</si>
  <si>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</si>
  <si>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</si>
  <si>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</si>
  <si>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</si>
  <si>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</si>
  <si>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</si>
  <si>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</si>
  <si>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</si>
  <si>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</si>
  <si>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</si>
  <si>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</si>
  <si>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</si>
  <si>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</si>
  <si>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</si>
  <si>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</si>
  <si>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</si>
  <si>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</si>
  <si>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</si>
  <si>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</si>
  <si>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</si>
  <si>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</si>
  <si>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</si>
  <si>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</si>
  <si>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</si>
  <si>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</si>
  <si>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</si>
  <si>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</si>
  <si>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</si>
  <si>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</si>
  <si>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</si>
  <si>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</si>
  <si>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</si>
  <si>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</si>
  <si>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</si>
  <si>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</si>
  <si>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</si>
  <si>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</si>
  <si>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</si>
  <si>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</si>
  <si>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</si>
  <si>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</si>
  <si>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</si>
  <si>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</si>
  <si>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</si>
  <si>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</si>
  <si>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</si>
  <si>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</si>
  <si>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</si>
  <si>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</si>
  <si>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</si>
  <si>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</si>
  <si>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</si>
  <si>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</si>
  <si>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</si>
  <si>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</si>
  <si>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</si>
  <si>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</si>
  <si>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</si>
  <si>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</si>
  <si>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</si>
  <si>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</si>
  <si>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</si>
  <si>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</si>
  <si>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</si>
  <si>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</si>
  <si>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</si>
  <si>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</si>
  <si>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</si>
  <si>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</si>
  <si>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</si>
  <si>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</si>
  <si>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</si>
  <si>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</si>
  <si>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</si>
  <si>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</si>
  <si>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</si>
  <si>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</si>
  <si>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</si>
  <si>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</si>
  <si>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</si>
  <si>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</si>
  <si>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</si>
  <si>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</si>
  <si>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</si>
  <si>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</si>
  <si>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</si>
  <si>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</si>
  <si>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</si>
  <si>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</si>
  <si>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</si>
  <si>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</si>
  <si>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</si>
  <si>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</si>
  <si>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</si>
  <si>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</si>
  <si>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</si>
  <si>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</si>
  <si>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</si>
  <si>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</si>
  <si>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</si>
  <si>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</si>
  <si>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</si>
  <si>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</si>
  <si>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</si>
  <si>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</si>
  <si>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</si>
  <si>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</si>
  <si>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</si>
  <si>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</si>
  <si>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</si>
  <si>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</si>
  <si>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</si>
  <si>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</si>
  <si>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</si>
  <si>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</si>
  <si>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</si>
  <si>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</si>
  <si>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</si>
  <si>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</si>
  <si>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</si>
  <si>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</si>
  <si>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</si>
  <si>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</si>
  <si>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</si>
  <si>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</si>
  <si>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</si>
  <si>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</si>
  <si>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</si>
  <si>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</si>
  <si>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</si>
  <si>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</si>
  <si>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</si>
  <si>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</si>
  <si>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</si>
  <si>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</si>
  <si>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</si>
  <si>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</si>
  <si>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</si>
  <si>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</si>
  <si>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</si>
  <si>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</si>
  <si>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</si>
  <si>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</si>
  <si>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</si>
  <si>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</si>
  <si>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</si>
  <si>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</si>
  <si>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</si>
  <si>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</si>
  <si>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</si>
  <si>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</si>
  <si>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</si>
  <si>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</si>
  <si>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</si>
  <si>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</si>
  <si>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</si>
  <si>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</si>
  <si>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</si>
  <si>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</si>
  <si>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</si>
  <si>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</si>
  <si>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</si>
  <si>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</si>
  <si>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</si>
  <si>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</si>
  <si>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</si>
  <si>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</si>
  <si>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</si>
  <si>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</si>
  <si>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</si>
  <si>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</si>
  <si>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</si>
  <si>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</si>
  <si>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</si>
  <si>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</si>
  <si>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</si>
  <si>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</si>
  <si>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</si>
  <si>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</si>
  <si>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</si>
  <si>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</si>
  <si>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</si>
  <si>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</si>
  <si>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</si>
  <si>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</si>
  <si>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</si>
  <si>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</si>
  <si>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</si>
  <si>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</si>
  <si>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</si>
  <si>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</si>
  <si>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</si>
  <si>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</si>
  <si>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</si>
  <si>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</si>
  <si>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</si>
  <si>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</si>
  <si>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</si>
  <si>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</si>
  <si>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</si>
  <si>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</si>
  <si>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</si>
  <si>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</si>
  <si>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</si>
  <si>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</si>
  <si>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</si>
  <si>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</si>
  <si>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</si>
  <si>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</si>
  <si>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</si>
  <si>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</si>
  <si>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</si>
  <si>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</si>
  <si>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</si>
  <si>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</si>
  <si>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</si>
  <si>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</si>
  <si>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</si>
  <si>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</si>
  <si>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</si>
  <si>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</si>
  <si>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</si>
  <si>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</si>
  <si>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</si>
  <si>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</si>
  <si>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</si>
  <si>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</si>
  <si>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</si>
  <si>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</si>
  <si>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</si>
  <si>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</si>
  <si>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</si>
  <si>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</si>
  <si>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</si>
  <si>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</si>
  <si>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</si>
  <si>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</si>
  <si>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</si>
  <si>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</si>
  <si>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</si>
  <si>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</si>
  <si>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</si>
  <si>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</si>
  <si>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</si>
  <si>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</si>
  <si>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</si>
  <si>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</si>
  <si>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</si>
  <si>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</si>
  <si>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</si>
  <si>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</si>
  <si>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</si>
  <si>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</si>
  <si>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</si>
  <si>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</si>
  <si>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</si>
  <si>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</si>
  <si>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</si>
  <si>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</si>
  <si>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</si>
  <si>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</si>
  <si>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</si>
  <si>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</si>
  <si>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</si>
  <si>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</si>
  <si>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</si>
  <si>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</si>
  <si>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</si>
  <si>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</si>
  <si>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</si>
  <si>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</si>
  <si>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</si>
  <si>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</si>
  <si>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</si>
  <si>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</si>
  <si>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</si>
  <si>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</si>
  <si>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</si>
  <si>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</si>
  <si>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</si>
  <si>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</si>
  <si>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</si>
  <si>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</si>
  <si>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</si>
  <si>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</si>
  <si>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</si>
  <si>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</si>
  <si>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</si>
  <si>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</si>
  <si>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</si>
  <si>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</si>
  <si>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</si>
  <si>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</si>
  <si>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</si>
  <si>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</si>
  <si>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</si>
  <si>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</si>
  <si>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</si>
  <si>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</si>
  <si>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</si>
  <si>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</si>
  <si>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</si>
  <si>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</si>
  <si>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</si>
  <si>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</si>
  <si>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</si>
  <si>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</si>
  <si>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</si>
  <si>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</si>
  <si>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</si>
  <si>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</si>
  <si>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</si>
  <si>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</si>
  <si>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</si>
  <si>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</si>
  <si>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</si>
  <si>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</si>
  <si>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</si>
  <si>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</si>
  <si>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</si>
  <si>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</si>
  <si>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</si>
  <si>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</si>
  <si>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</si>
  <si>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</si>
  <si>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</si>
  <si>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</si>
  <si>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</si>
  <si>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</si>
  <si>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</si>
  <si>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</si>
  <si>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</si>
  <si>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</si>
  <si>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</si>
  <si>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</si>
  <si>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</si>
  <si>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</si>
  <si>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</si>
  <si>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</si>
  <si>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</si>
  <si>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</si>
  <si>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</si>
  <si>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</si>
  <si>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</si>
  <si>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</si>
  <si>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</si>
  <si>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</si>
  <si>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</si>
  <si>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</si>
  <si>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</si>
  <si>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</si>
  <si>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</si>
  <si>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</si>
  <si>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</si>
  <si>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</si>
  <si>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</si>
  <si>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</si>
  <si>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</si>
  <si>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</si>
  <si>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</si>
  <si>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</si>
  <si>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</si>
  <si>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</si>
  <si>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</si>
  <si>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</si>
  <si>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</si>
  <si>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</si>
  <si>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</si>
  <si>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</si>
  <si>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</si>
  <si>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</si>
  <si>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</si>
  <si>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</si>
  <si>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</si>
  <si>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</si>
  <si>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</si>
  <si>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</si>
  <si>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</si>
  <si>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</si>
  <si>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</si>
  <si>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</si>
  <si>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</si>
  <si>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</si>
  <si>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</si>
  <si>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</si>
  <si>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</si>
  <si>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</si>
  <si>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</si>
  <si>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</si>
  <si>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</si>
  <si>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</si>
  <si>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</si>
  <si>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</si>
  <si>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</si>
  <si>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</si>
  <si>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</si>
  <si>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</si>
  <si>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</si>
  <si>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</si>
  <si>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</si>
  <si>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</si>
  <si>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</si>
  <si>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</si>
  <si>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</si>
  <si>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</si>
  <si>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</si>
  <si>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</si>
  <si>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</si>
  <si>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</si>
  <si>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</si>
  <si>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</si>
  <si>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</si>
  <si>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</si>
  <si>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</si>
  <si>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</si>
  <si>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</si>
  <si>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</si>
  <si>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</si>
  <si>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</si>
  <si>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</si>
  <si>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</si>
  <si>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</si>
  <si>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</si>
  <si>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</si>
  <si>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</si>
  <si>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</si>
  <si>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</si>
  <si>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</si>
  <si>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</si>
  <si>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</si>
  <si>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</si>
  <si>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</si>
  <si>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</si>
  <si>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</si>
  <si>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</si>
  <si>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</si>
  <si>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</si>
  <si>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</si>
  <si>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</si>
  <si>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</si>
  <si>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</si>
  <si>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</si>
  <si>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</si>
  <si>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</si>
  <si>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</si>
  <si>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</si>
  <si>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</si>
  <si>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</si>
  <si>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</si>
  <si>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</si>
  <si>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</si>
  <si>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</si>
  <si>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</si>
  <si>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</si>
  <si>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</si>
  <si>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</si>
  <si>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</si>
  <si>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</si>
  <si>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</si>
  <si>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</si>
  <si>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</si>
  <si>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</si>
  <si>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</si>
  <si>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</si>
  <si>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</si>
  <si>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</si>
  <si>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</si>
  <si>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</si>
  <si>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</si>
  <si>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</si>
  <si>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</si>
  <si>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</si>
  <si>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</si>
  <si>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</si>
  <si>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</si>
  <si>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</si>
  <si>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</si>
  <si>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</si>
  <si>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</si>
  <si>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</si>
  <si>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</si>
  <si>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</si>
  <si>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</si>
  <si>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</si>
  <si>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</si>
  <si>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</si>
  <si>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</si>
  <si>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</si>
  <si>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</si>
  <si>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</si>
  <si>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</si>
  <si>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</si>
  <si>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</si>
  <si>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</si>
  <si>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</si>
  <si>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</si>
  <si>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</si>
  <si>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</si>
  <si>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</si>
  <si>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</si>
  <si>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</si>
  <si>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</si>
  <si>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</si>
  <si>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</si>
  <si>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</si>
  <si>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</si>
  <si>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</si>
  <si>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</si>
  <si>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</si>
  <si>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</si>
  <si>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</si>
  <si>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</si>
  <si>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</si>
  <si>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</si>
  <si>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</si>
  <si>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</si>
  <si>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</si>
  <si>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</si>
  <si>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</si>
  <si>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</si>
  <si>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</si>
  <si>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</si>
  <si>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</si>
  <si>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</si>
  <si>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</si>
  <si>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</si>
  <si>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</si>
  <si>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</si>
  <si>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</si>
  <si>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</si>
  <si>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</si>
  <si>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</si>
  <si>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</si>
  <si>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</si>
  <si>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</si>
  <si>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</si>
  <si>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</si>
  <si>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</si>
  <si>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</si>
  <si>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</si>
  <si>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</si>
  <si>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</si>
  <si>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</si>
  <si>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</si>
  <si>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</si>
  <si>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</si>
  <si>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</si>
  <si>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</si>
  <si>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</si>
  <si>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</si>
  <si>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</si>
  <si>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</si>
  <si>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</si>
  <si>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</si>
  <si>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</si>
  <si>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</si>
  <si>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</si>
  <si>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</si>
  <si>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</si>
  <si>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</si>
  <si>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</si>
  <si>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</si>
  <si>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</si>
  <si>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</si>
  <si>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</si>
  <si>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</si>
  <si>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</si>
  <si>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</si>
  <si>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</si>
  <si>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</si>
  <si>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</si>
  <si>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</si>
  <si>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</si>
  <si>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</si>
  <si>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</si>
  <si>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</si>
  <si>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</si>
  <si>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</si>
  <si>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</si>
  <si>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</si>
  <si>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</si>
  <si>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</si>
  <si>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</si>
  <si>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</si>
  <si>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</si>
  <si>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</si>
  <si>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</si>
  <si>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</si>
  <si>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</si>
  <si>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</si>
  <si>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</si>
  <si>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</si>
  <si>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</si>
  <si>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</si>
  <si>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</si>
  <si>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</si>
  <si>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</si>
  <si>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</si>
  <si>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</si>
  <si>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</si>
  <si>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</si>
  <si>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</si>
  <si>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</si>
  <si>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</si>
  <si>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</si>
  <si>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</si>
  <si>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</si>
  <si>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</si>
  <si>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</si>
  <si>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</si>
  <si>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</si>
  <si>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</si>
  <si>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</si>
  <si>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</si>
  <si>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</si>
  <si>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</si>
  <si>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</si>
  <si>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</si>
  <si>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</si>
  <si>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</si>
  <si>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</si>
  <si>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</si>
  <si>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</si>
  <si>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</si>
  <si>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</si>
  <si>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</si>
  <si>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</si>
  <si>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</si>
  <si>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</si>
  <si>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</si>
  <si>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</si>
  <si>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</si>
  <si>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</si>
  <si>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</si>
  <si>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</si>
  <si>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</si>
  <si>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</si>
  <si>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</si>
  <si>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</si>
  <si>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</si>
  <si>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</si>
  <si>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</si>
  <si>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</si>
  <si>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</si>
  <si>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</si>
  <si>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</si>
  <si>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</si>
  <si>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</si>
  <si>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</si>
  <si>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</si>
  <si>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</si>
  <si>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</si>
  <si>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</si>
  <si>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</si>
  <si>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</si>
  <si>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</si>
  <si>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</si>
  <si>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</si>
  <si>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</si>
  <si>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</si>
  <si>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</si>
  <si>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</si>
  <si>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</si>
  <si>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</si>
  <si>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</si>
  <si>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</si>
  <si>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</si>
  <si>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</si>
  <si>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</si>
  <si>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</si>
  <si>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</si>
  <si>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</si>
  <si>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</si>
  <si>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</si>
  <si>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</si>
  <si>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</si>
  <si>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</si>
  <si>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</si>
  <si>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</si>
  <si>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</si>
  <si>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</si>
  <si>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</si>
  <si>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</si>
  <si>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</si>
  <si>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</si>
  <si>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</si>
  <si>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</si>
  <si>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</si>
  <si>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</si>
  <si>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</si>
  <si>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</si>
  <si>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</si>
  <si>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</si>
  <si>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</si>
  <si>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</si>
  <si>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</si>
  <si>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</si>
  <si>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</si>
  <si>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</si>
  <si>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</si>
  <si>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</si>
  <si>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</si>
  <si>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</si>
  <si>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</si>
  <si>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</si>
  <si>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</si>
  <si>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</si>
  <si>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</si>
  <si>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</si>
  <si>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</si>
  <si>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</si>
  <si>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</si>
  <si>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</si>
  <si>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</si>
  <si>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</si>
  <si>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</si>
  <si>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</si>
  <si>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</si>
  <si>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</si>
  <si>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</si>
  <si>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</si>
  <si>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</si>
  <si>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</si>
  <si>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</si>
  <si>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</si>
  <si>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</si>
  <si>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</si>
  <si>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</si>
  <si>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</si>
  <si>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</si>
  <si>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</si>
  <si>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</si>
  <si>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</si>
  <si>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</si>
  <si>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</si>
  <si>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</si>
  <si>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</si>
  <si>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</si>
  <si>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</si>
  <si>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</si>
  <si>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</si>
  <si>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</si>
  <si>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</si>
  <si>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</si>
  <si>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</si>
  <si>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</si>
  <si>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</si>
  <si>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</si>
  <si>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</si>
  <si>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</si>
  <si>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</si>
  <si>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</si>
  <si>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</si>
  <si>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</si>
  <si>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</si>
  <si>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</si>
  <si>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</si>
  <si>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</si>
  <si>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</si>
  <si>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</si>
  <si>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</si>
  <si>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</si>
  <si>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</si>
  <si>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</si>
  <si>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</si>
  <si>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</si>
  <si>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</si>
  <si>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</si>
  <si>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</si>
  <si>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</si>
  <si>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</si>
  <si>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</si>
  <si>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</si>
  <si>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</si>
  <si>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</si>
  <si>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</si>
  <si>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</si>
  <si>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</si>
  <si>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</si>
  <si>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</si>
  <si>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</si>
  <si>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</si>
  <si>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</si>
  <si>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</si>
  <si>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</si>
  <si>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</si>
  <si>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</si>
  <si>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</si>
  <si>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</si>
  <si>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</si>
  <si>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</si>
  <si>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</si>
  <si>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</si>
  <si>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</si>
  <si>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</si>
  <si>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</si>
  <si>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</si>
  <si>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</si>
  <si>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</si>
  <si>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</si>
  <si>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</si>
  <si>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</si>
  <si>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</si>
  <si>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</si>
  <si>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</si>
  <si>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</si>
  <si>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</si>
  <si>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</si>
  <si>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</si>
  <si>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</si>
  <si>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</si>
  <si>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</si>
  <si>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</si>
  <si>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</si>
  <si>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</si>
  <si>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</si>
  <si>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</si>
  <si>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</si>
  <si>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</si>
  <si>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</si>
  <si>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</si>
  <si>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</si>
  <si>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</si>
  <si>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</si>
  <si>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</si>
  <si>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</si>
  <si>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</si>
  <si>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</si>
  <si>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</si>
  <si>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</si>
  <si>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</si>
  <si>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</si>
  <si>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</si>
  <si>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</si>
  <si>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</si>
  <si>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</si>
  <si>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</si>
  <si>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</si>
  <si>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</si>
  <si>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</si>
  <si>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</si>
  <si>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</si>
  <si>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</si>
  <si>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</si>
  <si>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</si>
  <si>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</si>
  <si>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</si>
  <si>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</si>
  <si>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</si>
  <si>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</si>
  <si>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</si>
  <si>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</si>
  <si>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</si>
  <si>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</si>
  <si>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</si>
  <si>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</si>
  <si>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</si>
  <si>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</si>
  <si>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</si>
  <si>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</si>
  <si>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</si>
  <si>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</si>
  <si>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</si>
  <si>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</si>
  <si>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</si>
  <si>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</si>
  <si>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</si>
  <si>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</si>
  <si>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</si>
  <si>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</si>
  <si>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</si>
  <si>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</si>
  <si>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</si>
  <si>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</si>
  <si>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</si>
  <si>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</si>
  <si>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</si>
  <si>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</si>
  <si>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</si>
  <si>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</si>
  <si>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</si>
  <si>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</si>
  <si>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</si>
  <si>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</si>
  <si>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</si>
  <si>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</si>
  <si>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</si>
  <si>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</si>
  <si>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</si>
  <si>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</si>
  <si>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</si>
  <si>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</si>
  <si>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</si>
  <si>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</si>
  <si>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</si>
  <si>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</si>
  <si>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</si>
  <si>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</si>
  <si>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</si>
  <si>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</si>
  <si>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</si>
  <si>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</si>
  <si>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</si>
  <si>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</si>
  <si>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</si>
  <si>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</si>
  <si>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</si>
  <si>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</si>
  <si>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</si>
  <si>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</si>
  <si>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</si>
  <si>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</si>
  <si>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</si>
  <si>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</si>
  <si>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</si>
  <si>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</si>
  <si>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</si>
  <si>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</si>
  <si>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</si>
  <si>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</si>
  <si>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</si>
  <si>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</si>
  <si>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</si>
  <si>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</si>
  <si>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</si>
  <si>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</si>
  <si>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</si>
  <si>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</si>
  <si>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</si>
  <si>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</si>
  <si>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</si>
  <si>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</si>
  <si>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</si>
  <si>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</si>
  <si>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</si>
  <si>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</si>
  <si>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</si>
  <si>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</si>
  <si>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</si>
  <si>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</si>
  <si>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</si>
  <si>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</si>
  <si>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</si>
  <si>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</si>
  <si>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</si>
  <si>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</si>
  <si>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</si>
  <si>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</si>
  <si>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</si>
  <si>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</si>
  <si>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</si>
  <si>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</si>
  <si>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</si>
  <si>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</si>
  <si>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</si>
  <si>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</si>
  <si>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</si>
  <si>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</si>
  <si>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</si>
  <si>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</si>
  <si>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</si>
  <si>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</si>
  <si>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</si>
  <si>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</si>
  <si>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</si>
  <si>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</si>
  <si>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</si>
  <si>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</si>
  <si>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</si>
  <si>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</si>
  <si>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</si>
  <si>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</si>
  <si>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</si>
  <si>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</si>
  <si>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</si>
  <si>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</si>
  <si>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</si>
  <si>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</si>
  <si>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</si>
  <si>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</si>
  <si>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</si>
  <si>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</si>
  <si>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</si>
  <si>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</si>
  <si>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</si>
  <si>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</si>
  <si>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</si>
  <si>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</si>
  <si>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</si>
  <si>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</si>
  <si>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</si>
  <si>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</si>
  <si>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</si>
  <si>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</si>
  <si>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</si>
  <si>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</si>
  <si>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</si>
  <si>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</si>
  <si>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</si>
  <si>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</si>
  <si>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</si>
  <si>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</si>
  <si>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</si>
  <si>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</si>
  <si>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</si>
  <si>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</si>
  <si>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</si>
  <si>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</si>
  <si>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</si>
  <si>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</si>
  <si>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</si>
  <si>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</si>
  <si>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</si>
  <si>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</si>
  <si>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</si>
  <si>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</si>
  <si>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</si>
  <si>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</si>
  <si>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</si>
  <si>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</si>
  <si>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</si>
  <si>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</si>
  <si>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</si>
  <si>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</si>
  <si>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</si>
  <si>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</si>
  <si>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</si>
  <si>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</si>
  <si>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</si>
  <si>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</si>
  <si>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</si>
  <si>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</si>
  <si>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</si>
  <si>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</si>
  <si>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</si>
  <si>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</si>
  <si>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</si>
  <si>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</si>
  <si>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</si>
  <si>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</si>
  <si>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</si>
  <si>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</si>
  <si>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</si>
  <si>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</si>
  <si>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</si>
  <si>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</si>
  <si>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</si>
  <si>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</si>
  <si>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</si>
  <si>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</si>
  <si>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</si>
  <si>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</si>
  <si>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</si>
  <si>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</si>
  <si>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</si>
  <si>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</si>
  <si>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</si>
  <si>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</si>
  <si>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</si>
  <si>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</si>
  <si>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</si>
  <si>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</si>
  <si>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</si>
  <si>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</si>
  <si>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</si>
  <si>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</si>
  <si>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</si>
  <si>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</si>
  <si>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</si>
  <si>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</si>
  <si>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</si>
  <si>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</si>
  <si>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</si>
  <si>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</si>
  <si>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</si>
  <si>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</si>
  <si>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</si>
  <si>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</si>
  <si>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</si>
  <si>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</si>
  <si>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</si>
  <si>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</si>
  <si>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</si>
  <si>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</si>
  <si>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</si>
  <si>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</si>
  <si>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</si>
  <si>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</si>
  <si>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</si>
  <si>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</si>
  <si>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</si>
  <si>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</si>
  <si>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</si>
  <si>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</si>
  <si>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</si>
  <si>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</si>
  <si>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</si>
  <si>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</si>
  <si>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</si>
  <si>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</si>
  <si>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</si>
  <si>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</si>
  <si>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</si>
  <si>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</si>
  <si>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</si>
  <si>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</si>
  <si>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</si>
  <si>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</si>
  <si>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</si>
  <si>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</si>
  <si>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</si>
  <si>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</si>
  <si>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</si>
  <si>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</si>
  <si>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</si>
  <si>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</si>
  <si>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</si>
  <si>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</si>
  <si>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</si>
  <si>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</si>
  <si>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</si>
  <si>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</si>
  <si>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</si>
  <si>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</si>
  <si>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</si>
  <si>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</si>
  <si>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</si>
  <si>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</si>
  <si>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</si>
  <si>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</si>
  <si>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</si>
  <si>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</si>
  <si>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</si>
  <si>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</si>
  <si>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</si>
  <si>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</si>
  <si>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</si>
  <si>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</si>
  <si>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</si>
  <si>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</si>
  <si>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</si>
  <si>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</si>
  <si>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</si>
  <si>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</si>
  <si>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</si>
  <si>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</si>
  <si>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</si>
  <si>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</si>
  <si>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</si>
  <si>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</si>
  <si>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</si>
  <si>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</si>
  <si>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</si>
  <si>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</si>
  <si>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</si>
  <si>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</si>
  <si>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</si>
  <si>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</si>
  <si>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</si>
  <si>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</si>
  <si>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</si>
  <si>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</si>
  <si>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</si>
  <si>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</si>
  <si>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</si>
  <si>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</si>
  <si>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</si>
  <si>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</si>
  <si>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</si>
  <si>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</si>
  <si>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</si>
  <si>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</si>
  <si>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</si>
  <si>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</si>
  <si>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</si>
  <si>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</si>
  <si>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</si>
  <si>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</si>
  <si>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</si>
  <si>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</si>
  <si>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</si>
  <si>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</si>
  <si>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</si>
  <si>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</si>
  <si>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</si>
  <si>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</si>
  <si>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</si>
  <si>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</si>
  <si>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</si>
  <si>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</si>
  <si>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</si>
  <si>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</si>
  <si>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</si>
  <si>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</si>
  <si>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</si>
  <si>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</si>
  <si>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</si>
  <si>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</si>
  <si>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</si>
  <si>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</si>
  <si>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</si>
  <si>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</si>
  <si>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</si>
  <si>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</si>
  <si>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</si>
  <si>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</si>
  <si>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</si>
  <si>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</si>
  <si>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</si>
  <si>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</si>
  <si>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</si>
  <si>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</si>
  <si>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</si>
  <si>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</si>
  <si>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</si>
  <si>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</si>
  <si>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</si>
  <si>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</si>
  <si>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</si>
  <si>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</si>
  <si>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</si>
  <si>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</si>
  <si>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</si>
  <si>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</si>
  <si>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</si>
  <si>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</si>
  <si>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</si>
  <si>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</si>
  <si>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</si>
  <si>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</si>
  <si>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</si>
  <si>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</si>
  <si>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</si>
  <si>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</si>
  <si>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</si>
  <si>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</si>
  <si>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</si>
  <si>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</si>
  <si>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</si>
  <si>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</si>
  <si>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</si>
  <si>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</si>
  <si>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</si>
  <si>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</si>
  <si>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</si>
  <si>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</si>
  <si>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</si>
  <si>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</si>
  <si>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</si>
  <si>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</si>
  <si>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</si>
  <si>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</si>
  <si>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</si>
  <si>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</si>
  <si>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</si>
  <si>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</si>
  <si>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</si>
  <si>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</si>
  <si>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</si>
  <si>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</si>
  <si>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</si>
  <si>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</si>
  <si>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</si>
  <si>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</si>
  <si>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</si>
  <si>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</si>
  <si>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</si>
  <si>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</si>
  <si>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</si>
  <si>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</si>
  <si>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</si>
  <si>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</si>
  <si>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</si>
  <si>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</si>
  <si>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</si>
  <si>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</si>
  <si>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</si>
  <si>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</si>
  <si>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</si>
  <si>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</si>
  <si>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</si>
  <si>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</si>
  <si>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</si>
  <si>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</si>
  <si>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</si>
  <si>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</si>
  <si>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</si>
  <si>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</si>
  <si>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</si>
  <si>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</si>
  <si>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</si>
  <si>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</si>
  <si>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</si>
  <si>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</si>
  <si>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</si>
  <si>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</si>
  <si>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</si>
  <si>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</si>
  <si>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</si>
  <si>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</si>
  <si>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</si>
  <si>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</si>
  <si>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</si>
  <si>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</si>
  <si>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</si>
  <si>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</si>
  <si>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</si>
  <si>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</si>
  <si>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</si>
  <si>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</si>
  <si>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</si>
  <si>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</si>
  <si>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</si>
  <si>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</si>
  <si>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</si>
  <si>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</si>
  <si>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</si>
  <si>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</si>
  <si>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</si>
  <si>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</si>
  <si>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</si>
  <si>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</si>
  <si>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</si>
  <si>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</si>
  <si>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</si>
  <si>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</si>
  <si>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</si>
  <si>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</si>
  <si>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</si>
  <si>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</si>
  <si>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</si>
  <si>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</si>
  <si>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</si>
  <si>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</si>
  <si>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</si>
  <si>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</si>
  <si>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</si>
  <si>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</si>
  <si>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</si>
  <si>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</si>
  <si>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</si>
  <si>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</si>
  <si>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</si>
  <si>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</si>
  <si>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</si>
  <si>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</si>
  <si>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</si>
  <si>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</si>
  <si>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</si>
  <si>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</si>
  <si>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</si>
  <si>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</si>
  <si>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</si>
  <si>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</si>
  <si>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</si>
  <si>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</si>
  <si>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</si>
  <si>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</si>
  <si>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</si>
  <si>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</si>
  <si>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</si>
  <si>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</si>
  <si>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</si>
  <si>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</si>
  <si>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</si>
  <si>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</si>
  <si>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</si>
  <si>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</si>
  <si>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</si>
  <si>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</si>
  <si>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</si>
  <si>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</si>
  <si>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</si>
  <si>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</si>
  <si>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</si>
  <si>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</si>
  <si>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</si>
  <si>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</si>
  <si>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</si>
  <si>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</si>
  <si>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</si>
  <si>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</si>
  <si>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</si>
  <si>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</si>
  <si>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</si>
  <si>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</si>
  <si>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</si>
  <si>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</si>
  <si>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</si>
  <si>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</si>
  <si>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</si>
  <si>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</si>
  <si>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</si>
  <si>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</si>
  <si>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</si>
  <si>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</si>
  <si>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</si>
  <si>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</si>
  <si>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</si>
  <si>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</si>
  <si>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</si>
  <si>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</si>
  <si>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</si>
  <si>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</si>
  <si>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</si>
  <si>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</si>
  <si>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</si>
  <si>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</si>
  <si>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</si>
  <si>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</si>
  <si>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</si>
  <si>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</si>
  <si>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</si>
  <si>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</si>
  <si>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</si>
  <si>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</si>
  <si>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</si>
  <si>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</si>
  <si>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</si>
  <si>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</si>
  <si>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</si>
  <si>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</si>
  <si>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</si>
  <si>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</si>
  <si>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</si>
  <si>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</si>
  <si>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</si>
  <si>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</si>
  <si>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</si>
  <si>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</si>
  <si>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</si>
  <si>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</si>
  <si>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</si>
  <si>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</si>
  <si>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</si>
  <si>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</si>
  <si>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</si>
  <si>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</si>
  <si>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</si>
  <si>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</si>
  <si>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</si>
  <si>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</si>
  <si>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</si>
  <si>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</si>
  <si>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</si>
  <si>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</si>
  <si>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</si>
  <si>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</si>
  <si>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</si>
  <si>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</si>
  <si>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</si>
  <si>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</si>
  <si>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</si>
  <si>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</si>
  <si>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</si>
  <si>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</si>
  <si>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</si>
  <si>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</si>
  <si>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</si>
  <si>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</si>
  <si>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</si>
  <si>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</si>
  <si>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</si>
  <si>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</si>
  <si>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</si>
  <si>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</si>
  <si>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</si>
  <si>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</si>
  <si>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</si>
  <si>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</si>
  <si>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</si>
  <si>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</si>
  <si>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</si>
  <si>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</si>
  <si>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</si>
  <si>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</si>
  <si>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</si>
  <si>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</si>
  <si>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</si>
  <si>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</si>
  <si>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</si>
  <si>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</si>
  <si>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</si>
  <si>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</si>
  <si>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</si>
  <si>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</si>
  <si>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</si>
  <si>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</si>
  <si>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</si>
  <si>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</si>
  <si>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</si>
  <si>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</si>
  <si>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</si>
  <si>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</si>
  <si>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</si>
  <si>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</si>
  <si>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</si>
  <si>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</si>
  <si>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</si>
  <si>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</si>
  <si>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</si>
  <si>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</si>
  <si>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</si>
  <si>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</si>
  <si>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</si>
  <si>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</si>
  <si>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</si>
  <si>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</si>
  <si>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</si>
  <si>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</si>
  <si>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</si>
  <si>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</si>
  <si>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</si>
  <si>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</si>
  <si>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</si>
  <si>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</si>
  <si>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</si>
  <si>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</si>
  <si>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</si>
  <si>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</si>
  <si>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</si>
  <si>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</si>
  <si>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</si>
  <si>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</si>
  <si>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</si>
  <si>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</si>
  <si>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</si>
  <si>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</si>
  <si>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</si>
  <si>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</si>
  <si>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</si>
  <si>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</si>
  <si>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</si>
  <si>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</si>
  <si>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</si>
  <si>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</si>
  <si>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</si>
  <si>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</si>
  <si>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</si>
  <si>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</si>
  <si>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</si>
  <si>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</si>
  <si>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</si>
  <si>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</si>
  <si>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</si>
  <si>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</si>
  <si>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</si>
  <si>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</si>
  <si>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</si>
  <si>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</si>
  <si>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</si>
  <si>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</si>
  <si>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</si>
  <si>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</si>
  <si>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</si>
  <si>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</si>
  <si>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</si>
  <si>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</si>
  <si>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</si>
  <si>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</si>
  <si>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</si>
  <si>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</si>
  <si>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</si>
  <si>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</si>
  <si>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</si>
  <si>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</si>
  <si>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</si>
  <si>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</si>
  <si>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</si>
  <si>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</si>
  <si>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</si>
  <si>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</si>
  <si>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</si>
  <si>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</si>
  <si>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</si>
  <si>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</si>
  <si>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</si>
  <si>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</si>
  <si>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</si>
  <si>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</si>
  <si>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</si>
  <si>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</si>
  <si>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</si>
  <si>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</si>
  <si>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</si>
  <si>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</si>
  <si>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</si>
  <si>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</si>
  <si>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</si>
  <si>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</si>
  <si>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</si>
  <si>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</si>
  <si>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</si>
  <si>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</si>
  <si>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</si>
  <si>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</si>
  <si>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</si>
  <si>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</si>
  <si>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</si>
  <si>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</si>
  <si>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</si>
  <si>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</si>
  <si>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</si>
  <si>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</si>
  <si>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</si>
  <si>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</si>
  <si>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</si>
  <si>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</si>
  <si>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</si>
  <si>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</si>
  <si>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</si>
  <si>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</si>
  <si>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</si>
  <si>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</si>
  <si>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</si>
  <si>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</si>
  <si>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</si>
  <si>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</si>
  <si>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</si>
  <si>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</si>
  <si>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</si>
  <si>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</si>
  <si>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</si>
  <si>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</si>
  <si>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</si>
  <si>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</si>
  <si>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</si>
  <si>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</si>
  <si>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</si>
  <si>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</si>
  <si>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</si>
  <si>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</si>
  <si>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</si>
  <si>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</si>
  <si>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</si>
  <si>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</si>
  <si>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</si>
  <si>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</si>
  <si>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</si>
  <si>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</si>
  <si>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</si>
  <si>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</si>
  <si>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</si>
  <si>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</si>
  <si>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</si>
  <si>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</si>
  <si>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</si>
  <si>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</si>
  <si>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</si>
  <si>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</si>
  <si>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</si>
  <si>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</si>
  <si>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</si>
  <si>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</si>
  <si>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</si>
  <si>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</si>
  <si>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</si>
  <si>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</si>
  <si>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</si>
  <si>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</si>
  <si>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</si>
  <si>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</si>
  <si>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</si>
  <si>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</si>
  <si>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</si>
  <si>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</si>
  <si>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</si>
  <si>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</si>
  <si>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</si>
  <si>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</si>
  <si>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</si>
  <si>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</si>
  <si>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</si>
  <si>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</si>
  <si>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</si>
  <si>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</si>
  <si>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</si>
  <si>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</si>
  <si>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</si>
  <si>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</si>
  <si>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</si>
  <si>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</si>
  <si>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</si>
  <si>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</si>
  <si>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</si>
  <si>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</si>
  <si>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</si>
  <si>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</si>
  <si>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</si>
  <si>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</si>
  <si>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</si>
  <si>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</si>
  <si>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</si>
  <si>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</si>
  <si>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</si>
  <si>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</si>
  <si>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</si>
  <si>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</si>
  <si>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</si>
  <si>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</si>
  <si>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</si>
  <si>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</si>
  <si>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</si>
  <si>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</si>
  <si>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</si>
  <si>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</si>
  <si>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</si>
  <si>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</si>
  <si>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</si>
  <si>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</si>
  <si>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</si>
  <si>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</si>
  <si>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</si>
  <si>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</si>
  <si>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</si>
  <si>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</si>
  <si>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</si>
  <si>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</si>
  <si>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</si>
  <si>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</si>
  <si>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</si>
  <si>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</si>
  <si>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</si>
  <si>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</si>
  <si>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</si>
  <si>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</si>
  <si>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</si>
  <si>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</si>
  <si>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</si>
  <si>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</si>
  <si>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</si>
  <si>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</si>
  <si>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</si>
  <si>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</si>
  <si>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</si>
  <si>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</si>
  <si>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</si>
  <si>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</si>
  <si>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</si>
  <si>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</si>
  <si>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</si>
  <si>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</si>
  <si>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</si>
  <si>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</si>
  <si>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</si>
  <si>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</si>
  <si>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</si>
  <si>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</si>
  <si>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</si>
  <si>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</si>
  <si>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</si>
  <si>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</si>
  <si>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</si>
  <si>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</si>
  <si>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</si>
  <si>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</si>
  <si>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</si>
  <si>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</si>
  <si>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</si>
  <si>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</si>
  <si>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</si>
  <si>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</si>
  <si>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</si>
  <si>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</si>
  <si>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</si>
  <si>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</si>
  <si>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</si>
  <si>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</si>
  <si>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</si>
  <si>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</si>
  <si>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</si>
  <si>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</si>
  <si>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</si>
  <si>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</si>
  <si>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</si>
  <si>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</si>
  <si>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</si>
  <si>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</si>
  <si>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</si>
  <si>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</si>
  <si>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</si>
  <si>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</si>
  <si>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</si>
  <si>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</si>
  <si>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</si>
  <si>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</si>
  <si>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</si>
  <si>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</si>
  <si>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</si>
  <si>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</si>
  <si>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</si>
  <si>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</si>
  <si>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</si>
  <si>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</si>
  <si>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</si>
  <si>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</si>
  <si>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</si>
  <si>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</si>
  <si>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</si>
  <si>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</si>
  <si>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</si>
  <si>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</si>
  <si>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</si>
  <si>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</si>
  <si>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</si>
  <si>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</si>
  <si>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</si>
  <si>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</si>
  <si>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</si>
  <si>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</si>
  <si>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</si>
  <si>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</si>
  <si>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</si>
  <si>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</si>
  <si>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</si>
  <si>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</si>
  <si>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</si>
  <si>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</si>
  <si>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</si>
  <si>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</si>
  <si>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</si>
  <si>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</si>
  <si>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</si>
  <si>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</si>
  <si>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</si>
  <si>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</si>
  <si>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</si>
  <si>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</si>
  <si>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</si>
  <si>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</si>
  <si>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</si>
  <si>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</si>
  <si>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</si>
  <si>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</si>
  <si>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</si>
  <si>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</si>
  <si>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</si>
  <si>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</si>
  <si>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</si>
  <si>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</si>
  <si>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</si>
  <si>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</si>
  <si>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</si>
  <si>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</si>
  <si>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</si>
  <si>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</si>
  <si>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</si>
  <si>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</si>
  <si>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</si>
  <si>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</si>
  <si>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</si>
  <si>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</si>
  <si>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</si>
  <si>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</si>
  <si>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</si>
  <si>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</si>
  <si>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</si>
  <si>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</si>
  <si>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</si>
  <si>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</si>
  <si>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</si>
  <si>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</si>
  <si>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</si>
  <si>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</si>
  <si>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</si>
  <si>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</si>
  <si>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</si>
  <si>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</si>
  <si>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</si>
  <si>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</si>
  <si>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</si>
  <si>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</si>
  <si>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</si>
  <si>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</si>
  <si>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</si>
  <si>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</si>
  <si>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</si>
  <si>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</si>
  <si>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</si>
  <si>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</si>
  <si>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</si>
  <si>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</si>
  <si>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</si>
  <si>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</si>
  <si>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</si>
  <si>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</si>
  <si>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</si>
  <si>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</si>
  <si>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</si>
  <si>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</si>
  <si>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</si>
  <si>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</si>
  <si>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</si>
  <si>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</si>
  <si>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</si>
  <si>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</si>
  <si>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</si>
  <si>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</si>
  <si>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</si>
  <si>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</si>
  <si>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</si>
  <si>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</si>
  <si>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</si>
  <si>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</si>
  <si>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</si>
  <si>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</si>
  <si>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</si>
  <si>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</si>
  <si>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</si>
  <si>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</si>
  <si>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</si>
  <si>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</si>
  <si>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</si>
  <si>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</si>
  <si>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</si>
  <si>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</si>
  <si>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</si>
  <si>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</si>
  <si>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</si>
  <si>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</si>
  <si>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</si>
  <si>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</si>
  <si>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</si>
  <si>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</si>
  <si>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</si>
  <si>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</si>
  <si>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</si>
  <si>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</si>
  <si>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</si>
  <si>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</si>
  <si>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</si>
  <si>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</si>
  <si>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</si>
  <si>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</si>
  <si>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</si>
  <si>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</si>
  <si>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</si>
  <si>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</si>
  <si>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</si>
  <si>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</si>
  <si>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</si>
  <si>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</si>
  <si>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</si>
  <si>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</si>
  <si>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</si>
  <si>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</si>
  <si>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</si>
  <si>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</si>
  <si>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</si>
  <si>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</si>
  <si>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</si>
  <si>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</si>
  <si>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</si>
  <si>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</si>
  <si>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</si>
  <si>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</si>
  <si>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</si>
  <si>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</si>
  <si>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</si>
  <si>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</si>
  <si>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</si>
  <si>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</si>
  <si>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</si>
  <si>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</si>
  <si>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</si>
  <si>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</si>
  <si>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</si>
  <si>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</si>
  <si>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</si>
  <si>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</si>
  <si>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</si>
  <si>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</si>
  <si>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</si>
  <si>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</si>
  <si>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</si>
  <si>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</si>
  <si>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</si>
  <si>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</si>
  <si>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</si>
  <si>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</si>
  <si>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</si>
  <si>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</si>
  <si>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</si>
  <si>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</si>
  <si>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</si>
  <si>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</si>
  <si>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</si>
  <si>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</si>
  <si>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</si>
  <si>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</si>
  <si>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</si>
  <si>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</si>
  <si>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</si>
  <si>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</si>
  <si>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</si>
  <si>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</si>
  <si>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</si>
  <si>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</si>
  <si>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</si>
  <si>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</si>
  <si>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</si>
  <si>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</si>
  <si>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</si>
  <si>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</si>
  <si>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</si>
  <si>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</si>
  <si>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</si>
  <si>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</si>
  <si>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</si>
  <si>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</si>
  <si>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</si>
  <si>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</si>
  <si>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</si>
  <si>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</si>
  <si>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</si>
  <si>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</si>
  <si>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</si>
  <si>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</si>
  <si>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</si>
  <si>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</si>
  <si>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</si>
  <si>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</si>
  <si>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</si>
  <si>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</si>
  <si>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</si>
  <si>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</si>
  <si>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</si>
  <si>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</si>
  <si>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</si>
  <si>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</si>
  <si>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</si>
  <si>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</si>
  <si>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</si>
  <si>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</si>
  <si>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</si>
  <si>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</si>
  <si>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</si>
  <si>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</si>
  <si>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</si>
  <si>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</si>
  <si>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</si>
  <si>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</si>
  <si>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</si>
  <si>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</si>
  <si>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</si>
  <si>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</si>
  <si>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</si>
  <si>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</si>
  <si>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</si>
  <si>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</si>
  <si>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</si>
  <si>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</si>
  <si>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</si>
  <si>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</si>
  <si>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</si>
  <si>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</si>
  <si>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</si>
  <si>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</si>
  <si>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</si>
  <si>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</si>
  <si>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</si>
  <si>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</si>
  <si>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</si>
  <si>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</si>
  <si>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</si>
  <si>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</si>
  <si>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</si>
  <si>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</si>
  <si>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</si>
  <si>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</si>
  <si>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</si>
  <si>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</si>
  <si>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</si>
  <si>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</si>
  <si>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</si>
  <si>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</si>
  <si>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</si>
  <si>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</si>
  <si>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</si>
  <si>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</si>
  <si>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</si>
  <si>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</si>
  <si>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</si>
  <si>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</si>
  <si>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</si>
  <si>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</si>
  <si>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</si>
  <si>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</si>
  <si>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</si>
  <si>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</si>
  <si>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</si>
  <si>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</si>
  <si>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</si>
  <si>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</si>
  <si>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</si>
  <si>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</si>
  <si>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</si>
  <si>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</si>
  <si>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</si>
  <si>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</si>
  <si>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</si>
  <si>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</si>
  <si>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</si>
  <si>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</si>
  <si>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</si>
  <si>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</si>
  <si>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</si>
  <si>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</si>
  <si>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</si>
  <si>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</si>
  <si>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</si>
  <si>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</si>
  <si>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</si>
  <si>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</si>
  <si>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</si>
  <si>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</si>
  <si>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</si>
  <si>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</si>
  <si>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</si>
  <si>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</si>
  <si>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</si>
  <si>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</si>
  <si>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</si>
  <si>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</si>
  <si>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</si>
  <si>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</si>
  <si>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</si>
  <si>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</si>
  <si>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</si>
  <si>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</si>
  <si>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</si>
  <si>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</si>
  <si>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</si>
  <si>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</si>
  <si>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</si>
  <si>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</si>
  <si>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</si>
  <si>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</si>
  <si>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</si>
  <si>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</si>
  <si>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</si>
  <si>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</si>
  <si>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</si>
  <si>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</si>
  <si>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</si>
  <si>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</si>
  <si>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</si>
  <si>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</si>
  <si>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</si>
  <si>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</si>
  <si>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</si>
  <si>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</si>
  <si>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</si>
  <si>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</si>
  <si>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</si>
  <si>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</si>
  <si>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</si>
  <si>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</si>
  <si>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</si>
  <si>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</si>
  <si>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</si>
  <si>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</si>
  <si>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</si>
  <si>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</si>
  <si>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</si>
  <si>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</si>
  <si>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</si>
  <si>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</si>
  <si>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</si>
  <si>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</si>
  <si>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</si>
  <si>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</si>
  <si>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</si>
  <si>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</si>
  <si>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</si>
  <si>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</si>
  <si>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</si>
  <si>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</si>
  <si>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</si>
  <si>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</si>
  <si>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</si>
  <si>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</si>
  <si>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</si>
  <si>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</si>
  <si>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</si>
  <si>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</si>
  <si>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</si>
  <si>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</si>
  <si>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</si>
  <si>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</si>
  <si>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</si>
  <si>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</si>
  <si>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</si>
  <si>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</si>
  <si>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</si>
  <si>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</si>
  <si>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</si>
  <si>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</si>
  <si>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</si>
  <si>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</si>
  <si>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</si>
  <si>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</si>
  <si>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</si>
  <si>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</si>
  <si>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</si>
  <si>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</si>
  <si>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</si>
  <si>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</si>
  <si>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</si>
  <si>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</si>
  <si>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</si>
  <si>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</si>
  <si>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</si>
  <si>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</si>
  <si>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</si>
  <si>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</si>
  <si>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</si>
  <si>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</si>
  <si>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</si>
  <si>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</si>
  <si>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</si>
  <si>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</si>
  <si>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</si>
  <si>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</si>
  <si>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</si>
  <si>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</si>
  <si>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</si>
  <si>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</si>
  <si>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</si>
  <si>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</si>
  <si>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</si>
  <si>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</si>
  <si>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</si>
  <si>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</si>
  <si>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</si>
  <si>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</si>
  <si>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</si>
  <si>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</si>
  <si>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</si>
  <si>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</si>
  <si>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</si>
  <si>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</si>
  <si>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</si>
  <si>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</si>
  <si>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</si>
  <si>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</si>
  <si>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</si>
  <si>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</si>
  <si>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</si>
  <si>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</si>
  <si>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</si>
  <si>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</si>
  <si>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</si>
  <si>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</si>
  <si>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</si>
  <si>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</si>
  <si>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</si>
  <si>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</si>
  <si>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</si>
  <si>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</si>
  <si>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</si>
  <si>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</si>
  <si>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</si>
  <si>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</si>
  <si>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</si>
  <si>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</si>
  <si>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</si>
  <si>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</si>
  <si>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</si>
  <si>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</si>
  <si>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</si>
  <si>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</si>
  <si>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</si>
  <si>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</si>
  <si>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</si>
  <si>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</si>
  <si>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</si>
  <si>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</si>
  <si>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</si>
  <si>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</si>
  <si>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</si>
  <si>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</si>
  <si>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</si>
  <si>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</si>
  <si>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</si>
  <si>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</si>
  <si>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</si>
  <si>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</si>
  <si>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</si>
  <si>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</si>
  <si>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</si>
  <si>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</si>
  <si>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</si>
  <si>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</si>
  <si>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</si>
  <si>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</si>
  <si>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</si>
  <si>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</si>
  <si>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</si>
  <si>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</si>
  <si>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</si>
  <si>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</si>
  <si>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</si>
  <si>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</si>
  <si>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</si>
  <si>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</si>
  <si>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</si>
  <si>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</si>
  <si>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</si>
  <si>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</si>
  <si>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</si>
  <si>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</si>
  <si>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</si>
  <si>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</si>
  <si>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</si>
  <si>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</si>
  <si>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</si>
  <si>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</si>
  <si>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</si>
  <si>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</si>
  <si>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</si>
  <si>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</si>
  <si>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</si>
  <si>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</si>
  <si>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</si>
  <si>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</si>
  <si>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</si>
  <si>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</si>
  <si>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</si>
  <si>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</si>
  <si>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</si>
  <si>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</si>
  <si>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</si>
  <si>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</si>
  <si>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</si>
  <si>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</si>
  <si>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</si>
  <si>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</si>
  <si>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</si>
  <si>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</si>
  <si>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</si>
  <si>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</si>
  <si>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</si>
  <si>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</si>
  <si>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</si>
  <si>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</si>
  <si>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</si>
  <si>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</si>
  <si>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</si>
  <si>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</si>
  <si>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</si>
  <si>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</si>
  <si>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</si>
  <si>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</si>
  <si>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</si>
  <si>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</si>
  <si>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</si>
  <si>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</si>
  <si>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</si>
  <si>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</si>
  <si>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</si>
  <si>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</si>
  <si>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</si>
  <si>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</si>
  <si>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</si>
  <si>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</si>
  <si>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</si>
  <si>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</si>
  <si>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</si>
  <si>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</si>
  <si>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</si>
  <si>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</si>
  <si>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</si>
  <si>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</si>
  <si>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</si>
  <si>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</si>
  <si>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</si>
  <si>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</si>
  <si>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</si>
  <si>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</si>
  <si>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</si>
  <si>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</si>
  <si>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</si>
  <si>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</si>
  <si>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</si>
  <si>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</si>
  <si>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</si>
  <si>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</si>
  <si>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</si>
  <si>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</si>
  <si>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</si>
  <si>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</si>
  <si>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</si>
  <si>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</si>
  <si>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</si>
  <si>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</si>
  <si>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</si>
  <si>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</si>
  <si>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</si>
  <si>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</si>
  <si>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</si>
  <si>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</si>
  <si>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</si>
  <si>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</si>
  <si>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</si>
  <si>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</si>
  <si>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</si>
  <si>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</si>
  <si>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</si>
  <si>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</si>
  <si>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</si>
  <si>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</si>
  <si>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</si>
  <si>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</si>
  <si>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</si>
  <si>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</si>
  <si>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</si>
  <si>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</si>
  <si>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</si>
  <si>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</si>
  <si>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</si>
  <si>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</si>
  <si>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</si>
  <si>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</si>
  <si>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</si>
  <si>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</si>
  <si>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</si>
  <si>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</si>
  <si>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</si>
  <si>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</si>
  <si>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</si>
  <si>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</si>
  <si>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</si>
  <si>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</si>
  <si>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</si>
  <si>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</si>
  <si>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</si>
  <si>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</si>
  <si>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</si>
  <si>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</si>
  <si>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</si>
  <si>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</si>
  <si>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</si>
  <si>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</si>
  <si>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</si>
  <si>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</si>
  <si>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</si>
  <si>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</si>
  <si>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</si>
  <si>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</si>
  <si>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</si>
  <si>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</si>
  <si>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</si>
  <si>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</si>
  <si>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</si>
  <si>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</si>
  <si>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</si>
  <si>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</si>
  <si>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</si>
  <si>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</si>
  <si>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</si>
  <si>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</si>
  <si>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</si>
  <si>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</si>
  <si>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</si>
  <si>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</si>
  <si>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</si>
  <si>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</si>
  <si>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</si>
  <si>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</si>
  <si>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</si>
  <si>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</si>
  <si>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</si>
  <si>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</si>
  <si>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</si>
  <si>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</si>
  <si>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</si>
  <si>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</si>
  <si>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</si>
  <si>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</si>
  <si>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</si>
  <si>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</si>
  <si>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</si>
  <si>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</si>
  <si>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</si>
  <si>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</si>
  <si>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</si>
  <si>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</si>
  <si>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</si>
  <si>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</si>
  <si>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</si>
  <si>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</si>
  <si>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</si>
  <si>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</si>
  <si>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</si>
  <si>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</si>
  <si>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</si>
  <si>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</si>
  <si>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</si>
  <si>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</si>
  <si>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</si>
  <si>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</si>
  <si>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</si>
  <si>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</si>
  <si>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</si>
  <si>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</si>
  <si>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</si>
  <si>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</si>
  <si>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</si>
  <si>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</si>
  <si>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</si>
  <si>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</si>
  <si>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</si>
  <si>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</si>
  <si>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</si>
  <si>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</si>
  <si>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</si>
  <si>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</si>
  <si>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</si>
  <si>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</si>
  <si>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</si>
  <si>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</si>
  <si>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</si>
  <si>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</si>
  <si>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</si>
  <si>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</si>
  <si>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</si>
  <si>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</si>
  <si>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</si>
  <si>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</si>
  <si>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</si>
  <si>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</si>
  <si>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</si>
  <si>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</si>
  <si>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</si>
  <si>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</si>
  <si>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</si>
  <si>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</si>
  <si>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</si>
  <si>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</si>
  <si>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</si>
  <si>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</si>
  <si>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</si>
  <si>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</si>
  <si>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</si>
  <si>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</si>
  <si>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</si>
  <si>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</si>
  <si>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</si>
  <si>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</si>
  <si>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</si>
  <si>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</si>
  <si>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</si>
  <si>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</si>
  <si>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</si>
  <si>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</si>
  <si>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</si>
  <si>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</si>
  <si>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</si>
  <si>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</si>
  <si>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</si>
  <si>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</si>
  <si>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</si>
  <si>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</si>
  <si>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</si>
  <si>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</si>
  <si>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</si>
  <si>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</si>
  <si>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</si>
  <si>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</si>
  <si>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</si>
  <si>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</si>
  <si>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</si>
  <si>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</si>
  <si>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</si>
  <si>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</si>
  <si>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</si>
  <si>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</si>
  <si>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</si>
  <si>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</si>
  <si>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</si>
  <si>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</si>
  <si>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</si>
  <si>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</si>
  <si>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</si>
  <si>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</si>
  <si>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</si>
  <si>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</si>
  <si>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</si>
  <si>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</si>
  <si>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</si>
  <si>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</si>
  <si>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</si>
  <si>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</si>
  <si>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</si>
  <si>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</si>
  <si>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</si>
  <si>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</si>
  <si>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</si>
  <si>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</si>
  <si>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</si>
  <si>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</si>
  <si>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</si>
  <si>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</si>
  <si>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</si>
  <si>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</si>
  <si>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</si>
  <si>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</si>
  <si>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</si>
  <si>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</si>
  <si>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</si>
  <si>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</si>
  <si>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</si>
  <si>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</si>
  <si>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</si>
  <si>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</si>
  <si>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</si>
  <si>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</si>
  <si>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</si>
  <si>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</si>
  <si>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</si>
  <si>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</si>
  <si>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</si>
  <si>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</si>
  <si>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</si>
  <si>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</si>
  <si>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</si>
  <si>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</si>
  <si>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</si>
  <si>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</si>
  <si>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</si>
  <si>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</si>
  <si>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</si>
  <si>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</si>
  <si>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</si>
  <si>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</si>
  <si>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</si>
  <si>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</si>
  <si>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</si>
  <si>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</si>
  <si>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</si>
  <si>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</si>
  <si>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</si>
  <si>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</si>
  <si>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</si>
  <si>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</si>
  <si>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</si>
  <si>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</si>
  <si>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</si>
  <si>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</si>
  <si>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</si>
  <si>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</si>
  <si>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</si>
  <si>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</si>
  <si>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</si>
  <si>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</si>
  <si>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</si>
  <si>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</si>
  <si>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</si>
  <si>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</si>
  <si>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</si>
  <si>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</si>
  <si>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</si>
  <si>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</si>
  <si>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</si>
  <si>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</si>
  <si>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</si>
  <si>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</si>
  <si>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</si>
  <si>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</si>
  <si>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</si>
  <si>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</si>
  <si>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</si>
  <si>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</si>
  <si>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</si>
  <si>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</si>
  <si>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</si>
  <si>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</si>
  <si>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</si>
  <si>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</si>
  <si>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</si>
  <si>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</si>
  <si>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</si>
  <si>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</si>
  <si>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</si>
  <si>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</si>
  <si>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</si>
  <si>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</si>
  <si>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</si>
  <si>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</si>
  <si>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</si>
  <si>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</si>
  <si>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</si>
  <si>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</si>
  <si>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</si>
  <si>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</si>
  <si>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</si>
  <si>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</si>
  <si>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</si>
  <si>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</si>
  <si>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</si>
  <si>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</si>
  <si>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</si>
  <si>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</si>
  <si>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</si>
  <si>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</si>
  <si>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</si>
  <si>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</si>
  <si>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</si>
  <si>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</si>
  <si>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</si>
  <si>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</si>
  <si>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</si>
  <si>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</si>
  <si>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</si>
  <si>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</si>
  <si>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</si>
  <si>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</si>
  <si>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</si>
  <si>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</si>
  <si>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</si>
  <si>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</si>
  <si>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</si>
  <si>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</si>
  <si>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</si>
  <si>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</si>
  <si>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</si>
  <si>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</si>
  <si>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</si>
  <si>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</si>
  <si>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</si>
  <si>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</si>
  <si>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</si>
  <si>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</si>
  <si>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</si>
  <si>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</si>
  <si>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</si>
  <si>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</si>
  <si>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</si>
  <si>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</si>
  <si>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</si>
  <si>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</si>
  <si>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</si>
  <si>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</si>
  <si>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</si>
  <si>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</si>
  <si>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</si>
  <si>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</si>
  <si>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</si>
  <si>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</si>
  <si>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</si>
  <si>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</si>
  <si>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</si>
  <si>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</si>
  <si>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</si>
  <si>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</si>
  <si>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</si>
  <si>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</si>
  <si>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</si>
  <si>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</si>
  <si>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</si>
  <si>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</si>
  <si>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</si>
  <si>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</si>
  <si>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</si>
  <si>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</si>
  <si>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</si>
  <si>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</si>
  <si>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</si>
  <si>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</si>
  <si>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</si>
  <si>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</si>
  <si>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</si>
  <si>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</si>
  <si>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</si>
  <si>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</si>
  <si>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</si>
  <si>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</si>
  <si>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</si>
  <si>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</si>
  <si>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</si>
  <si>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</si>
  <si>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</si>
  <si>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</si>
  <si>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</si>
  <si>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</si>
  <si>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</si>
  <si>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</si>
  <si>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</si>
  <si>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</si>
  <si>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</si>
  <si>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</si>
  <si>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</si>
  <si>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</si>
  <si>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</si>
  <si>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</si>
  <si>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</si>
  <si>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</si>
  <si>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</si>
  <si>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</si>
  <si>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</si>
  <si>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</si>
  <si>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</si>
  <si>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</si>
  <si>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</si>
  <si>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</si>
  <si>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</si>
  <si>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</si>
  <si>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</si>
  <si>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</si>
  <si>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</si>
  <si>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</si>
  <si>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</si>
  <si>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</si>
  <si>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</si>
  <si>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</si>
  <si>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</si>
  <si>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</si>
  <si>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</si>
  <si>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</si>
  <si>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</si>
  <si>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</si>
  <si>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</si>
  <si>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</si>
  <si>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</si>
  <si>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</si>
  <si>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</si>
  <si>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</si>
  <si>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</si>
  <si>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</si>
  <si>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</si>
  <si>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</si>
  <si>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</si>
  <si>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</si>
  <si>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</si>
  <si>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</si>
  <si>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</si>
  <si>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</si>
  <si>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</si>
  <si>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</si>
  <si>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</si>
  <si>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</si>
  <si>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</si>
  <si>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</si>
  <si>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</si>
  <si>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</si>
  <si>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</si>
  <si>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</si>
  <si>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</si>
  <si>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</si>
  <si>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</si>
  <si>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</si>
  <si>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</si>
  <si>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</si>
  <si>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</si>
  <si>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</si>
  <si>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</si>
  <si>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</si>
  <si>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</si>
  <si>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</si>
  <si>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</si>
  <si>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</si>
  <si>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</si>
  <si>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</si>
  <si>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</si>
  <si>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</si>
  <si>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</si>
  <si>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</si>
  <si>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</si>
  <si>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</si>
  <si>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</si>
  <si>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</si>
  <si>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</si>
  <si>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</si>
  <si>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</si>
  <si>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</si>
  <si>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</si>
  <si>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</si>
  <si>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</si>
  <si>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</si>
  <si>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</si>
  <si>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</si>
  <si>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</si>
  <si>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</si>
  <si>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</si>
  <si>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</si>
  <si>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</si>
  <si>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</si>
  <si>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</si>
  <si>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</si>
  <si>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</si>
  <si>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</si>
  <si>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</si>
  <si>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</si>
  <si>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</si>
  <si>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</si>
  <si>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</si>
  <si>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</si>
  <si>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</si>
  <si>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</si>
  <si>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</si>
  <si>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</si>
  <si>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</si>
  <si>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</si>
  <si>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</si>
  <si>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</si>
  <si>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</si>
  <si>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</si>
  <si>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</si>
  <si>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</si>
  <si>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</si>
  <si>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</si>
  <si>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</si>
  <si>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</si>
  <si>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</si>
  <si>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</si>
  <si>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</si>
  <si>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</si>
  <si>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</si>
  <si>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</si>
  <si>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</si>
  <si>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</si>
  <si>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</si>
  <si>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</si>
  <si>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</si>
  <si>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</si>
  <si>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</si>
  <si>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</si>
  <si>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</si>
  <si>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</si>
  <si>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</si>
  <si>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</si>
  <si>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</si>
  <si>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</si>
  <si>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</si>
  <si>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</si>
  <si>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</si>
  <si>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</si>
  <si>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</si>
  <si>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</si>
  <si>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</si>
  <si>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</si>
  <si>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</si>
  <si>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</si>
  <si>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</si>
  <si>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</si>
  <si>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</si>
  <si>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</si>
  <si>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</si>
  <si>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</si>
  <si>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</si>
  <si>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</si>
  <si>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</si>
  <si>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</si>
  <si>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</si>
  <si>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</si>
  <si>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</si>
  <si>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</si>
  <si>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</si>
  <si>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</si>
  <si>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</si>
  <si>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</si>
  <si>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</si>
  <si>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</si>
  <si>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</si>
  <si>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</si>
  <si>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</si>
  <si>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</si>
  <si>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</si>
  <si>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</si>
  <si>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</si>
  <si>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</si>
  <si>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</si>
  <si>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</si>
  <si>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</si>
  <si>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</si>
  <si>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</si>
  <si>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</si>
  <si>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</si>
  <si>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</si>
  <si>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</si>
  <si>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</si>
  <si>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</si>
  <si>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</si>
  <si>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</si>
  <si>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</si>
  <si>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</si>
  <si>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</si>
  <si>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</si>
  <si>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</si>
  <si>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</si>
  <si>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</si>
  <si>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</si>
  <si>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</si>
  <si>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</si>
  <si>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</si>
  <si>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</si>
  <si>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</si>
  <si>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</si>
  <si>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</si>
  <si>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</si>
  <si>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</si>
  <si>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</si>
  <si>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</si>
  <si>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</si>
  <si>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</si>
  <si>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</si>
  <si>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</si>
  <si>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</si>
  <si>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</si>
  <si>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</si>
  <si>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</si>
  <si>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</si>
  <si>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</si>
  <si>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</si>
  <si>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</si>
  <si>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</si>
  <si>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</si>
  <si>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</si>
  <si>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</si>
  <si>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</si>
  <si>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</si>
  <si>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</si>
  <si>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</si>
  <si>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</si>
  <si>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</si>
  <si>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</si>
  <si>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</si>
  <si>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</si>
  <si>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</si>
  <si>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</si>
  <si>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</si>
  <si>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</si>
  <si>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</si>
  <si>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</si>
  <si>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</si>
  <si>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</si>
  <si>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</si>
  <si>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</si>
  <si>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</si>
  <si>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</si>
  <si>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</si>
  <si>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</si>
  <si>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</si>
  <si>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</si>
  <si>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</si>
  <si>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</si>
  <si>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</si>
  <si>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</si>
  <si>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</si>
  <si>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</si>
  <si>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</si>
  <si>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</si>
  <si>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</si>
  <si>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</si>
  <si>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</si>
  <si>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</si>
  <si>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</si>
  <si>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</si>
  <si>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</si>
  <si>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</si>
  <si>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</si>
  <si>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</si>
  <si>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</si>
  <si>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</si>
  <si>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</si>
  <si>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</si>
  <si>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</si>
  <si>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</si>
  <si>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</si>
  <si>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</si>
  <si>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</si>
  <si>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</si>
  <si>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</si>
  <si>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</si>
  <si>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</si>
  <si>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</si>
  <si>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</si>
  <si>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</si>
  <si>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</si>
  <si>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</si>
  <si>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</si>
  <si>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</si>
  <si>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</si>
  <si>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</si>
  <si>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</si>
  <si>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</si>
  <si>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</si>
  <si>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</si>
  <si>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</si>
  <si>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</si>
  <si>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</si>
  <si>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</si>
  <si>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</si>
  <si>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</si>
  <si>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</si>
  <si>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</si>
  <si>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</si>
  <si>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</si>
  <si>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</si>
  <si>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</si>
  <si>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</si>
  <si>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</si>
  <si>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</si>
  <si>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</si>
  <si>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</si>
  <si>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</si>
  <si>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</si>
  <si>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</si>
  <si>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</si>
  <si>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</si>
  <si>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</si>
  <si>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</si>
  <si>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</si>
  <si>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</si>
  <si>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</si>
  <si>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</si>
  <si>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</si>
  <si>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</si>
  <si>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</si>
  <si>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</si>
  <si>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</si>
  <si>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</si>
  <si>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</si>
  <si>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</si>
  <si>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</si>
  <si>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</si>
  <si>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</si>
  <si>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</si>
  <si>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</si>
  <si>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</si>
  <si>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</si>
  <si>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</si>
  <si>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</si>
  <si>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</si>
  <si>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</si>
  <si>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</si>
  <si>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</si>
  <si>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</si>
  <si>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</si>
  <si>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</si>
  <si>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</si>
  <si>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</si>
  <si>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</si>
  <si>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</si>
  <si>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</si>
  <si>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</si>
  <si>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</si>
  <si>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</si>
  <si>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</si>
  <si>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</si>
  <si>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</si>
  <si>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</si>
  <si>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</si>
  <si>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</si>
  <si>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</si>
  <si>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</si>
  <si>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</si>
  <si>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</si>
  <si>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</si>
  <si>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</si>
  <si>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</si>
  <si>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</si>
  <si>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</si>
  <si>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</si>
  <si>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</si>
  <si>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</si>
  <si>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</si>
  <si>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</si>
  <si>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</si>
  <si>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</si>
  <si>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</si>
  <si>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</si>
  <si>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</si>
  <si>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</si>
  <si>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</si>
  <si>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</si>
  <si>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</si>
  <si>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</si>
  <si>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</si>
  <si>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</si>
  <si>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</si>
  <si>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</si>
  <si>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</si>
  <si>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</si>
  <si>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</si>
  <si>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</si>
  <si>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</si>
  <si>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</si>
  <si>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</si>
  <si>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</si>
  <si>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</si>
  <si>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</si>
  <si>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</si>
  <si>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</si>
  <si>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</si>
  <si>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</si>
  <si>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</si>
  <si>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</si>
  <si>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</si>
  <si>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</si>
  <si>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</si>
  <si>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</si>
  <si>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</si>
  <si>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</si>
  <si>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</si>
  <si>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</si>
  <si>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</si>
  <si>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</si>
  <si>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</si>
  <si>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</si>
  <si>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</si>
  <si>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</si>
  <si>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</si>
  <si>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</si>
  <si>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</si>
  <si>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</si>
  <si>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</si>
  <si>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</si>
  <si>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</si>
  <si>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</si>
  <si>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</si>
  <si>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</si>
  <si>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</si>
  <si>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</si>
  <si>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</si>
  <si>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</si>
  <si>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</si>
  <si>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</si>
  <si>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</si>
  <si>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</si>
  <si>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</si>
  <si>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</si>
  <si>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</si>
  <si>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</si>
  <si>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</si>
  <si>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</si>
  <si>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</si>
  <si>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</si>
  <si>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</si>
  <si>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</si>
  <si>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</si>
  <si>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</si>
  <si>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</si>
  <si>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</si>
  <si>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</si>
  <si>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</si>
  <si>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</si>
  <si>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</si>
  <si>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</si>
  <si>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</si>
  <si>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</si>
  <si>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</si>
  <si>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</si>
  <si>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</si>
  <si>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</si>
  <si>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</si>
  <si>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</si>
  <si>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</si>
  <si>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</si>
  <si>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</si>
  <si>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</si>
  <si>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</si>
  <si>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</si>
  <si>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</si>
  <si>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</si>
  <si>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</si>
  <si>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</si>
  <si>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</si>
  <si>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</si>
  <si>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</si>
  <si>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</si>
  <si>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</si>
  <si>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</si>
  <si>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</si>
  <si>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</si>
  <si>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</si>
  <si>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</si>
  <si>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</si>
  <si>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</si>
  <si>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</si>
  <si>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</si>
  <si>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</si>
  <si>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</si>
  <si>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</si>
  <si>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</si>
  <si>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</si>
  <si>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</si>
  <si>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</si>
  <si>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</si>
  <si>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</si>
  <si>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</si>
  <si>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</si>
  <si>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</si>
  <si>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</si>
  <si>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</si>
  <si>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</si>
  <si>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</si>
  <si>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</si>
  <si>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</si>
  <si>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</si>
  <si>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</si>
  <si>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</si>
  <si>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</si>
  <si>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</si>
  <si>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</si>
  <si>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</si>
  <si>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</si>
  <si>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</si>
  <si>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</si>
  <si>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</si>
  <si>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</si>
  <si>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</si>
  <si>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</si>
  <si>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</si>
  <si>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</si>
  <si>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</si>
  <si>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</si>
  <si>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</si>
  <si>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</si>
  <si>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</si>
  <si>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</si>
  <si>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</si>
  <si>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</si>
  <si>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</si>
  <si>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</si>
  <si>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</si>
  <si>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</si>
  <si>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</si>
  <si>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</si>
  <si>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</si>
  <si>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</si>
  <si>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</si>
  <si>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</si>
  <si>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</si>
  <si>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</si>
  <si>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</si>
  <si>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</si>
  <si>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</si>
  <si>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</si>
  <si>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</si>
  <si>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</si>
  <si>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</si>
  <si>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</si>
  <si>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</si>
  <si>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</si>
  <si>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</si>
  <si>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</si>
  <si>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</si>
  <si>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</si>
  <si>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</si>
  <si>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</si>
  <si>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</si>
  <si>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</si>
  <si>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</si>
  <si>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</si>
  <si>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</si>
  <si>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</si>
  <si>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</si>
  <si>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</si>
  <si>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</si>
  <si>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</si>
  <si>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</si>
  <si>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</si>
  <si>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</si>
  <si>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</si>
  <si>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</si>
  <si>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</si>
  <si>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</si>
  <si>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</si>
  <si>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</si>
  <si>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</si>
  <si>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</si>
  <si>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</si>
  <si>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</si>
  <si>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</si>
  <si>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</si>
  <si>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</si>
  <si>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</si>
  <si>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</si>
  <si>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</si>
  <si>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</si>
  <si>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</si>
  <si>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</si>
  <si>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</si>
  <si>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</si>
  <si>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</si>
  <si>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</si>
  <si>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</si>
  <si>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</si>
  <si>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</si>
  <si>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</si>
  <si>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</si>
  <si>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</si>
  <si>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</si>
  <si>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</si>
  <si>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</si>
  <si>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</si>
  <si>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</si>
  <si>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</si>
  <si>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</si>
  <si>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</si>
  <si>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</si>
  <si>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</si>
  <si>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</si>
  <si>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</si>
  <si>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</si>
  <si>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</si>
  <si>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</si>
  <si>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</si>
  <si>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</si>
  <si>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</si>
  <si>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</si>
  <si>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</si>
  <si>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</si>
  <si>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</si>
  <si>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</si>
  <si>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</si>
  <si>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</si>
  <si>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</si>
  <si>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</si>
  <si>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</si>
  <si>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</si>
  <si>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</si>
  <si>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</si>
  <si>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</si>
  <si>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</si>
  <si>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</si>
  <si>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</si>
  <si>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</si>
  <si>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</si>
  <si>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</si>
  <si>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</si>
  <si>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</si>
  <si>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</si>
  <si>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</si>
  <si>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</si>
  <si>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</si>
  <si>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</si>
  <si>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</si>
  <si>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</si>
  <si>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</si>
  <si>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</si>
  <si>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</si>
  <si>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</si>
  <si>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</si>
  <si>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</si>
  <si>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</si>
  <si>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</si>
  <si>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</si>
  <si>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</si>
  <si>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</si>
  <si>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</si>
  <si>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</si>
  <si>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</si>
  <si>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</si>
  <si>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</si>
  <si>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</si>
  <si>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</si>
  <si>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</si>
  <si>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</si>
  <si>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</si>
  <si>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</si>
  <si>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</si>
  <si>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</si>
  <si>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</si>
  <si>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</si>
  <si>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</si>
  <si>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</si>
  <si>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</si>
  <si>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</si>
  <si>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</si>
  <si>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</si>
  <si>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</si>
  <si>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</si>
  <si>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</si>
  <si>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</si>
  <si>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</si>
  <si>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</si>
  <si>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</si>
  <si>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</si>
  <si>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</si>
  <si>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</si>
  <si>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</si>
  <si>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</si>
  <si>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</si>
  <si>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</si>
  <si>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</si>
  <si>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</si>
  <si>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</si>
  <si>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</si>
  <si>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</si>
  <si>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</si>
  <si>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</si>
  <si>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</si>
  <si>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</si>
  <si>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</si>
  <si>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</si>
  <si>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</si>
  <si>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</si>
  <si>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</si>
  <si>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</si>
  <si>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</si>
  <si>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</si>
  <si>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</si>
  <si>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</si>
  <si>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</si>
  <si>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</si>
  <si>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</si>
  <si>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</si>
  <si>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</si>
  <si>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</si>
  <si>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</si>
  <si>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</si>
  <si>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</si>
  <si>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</si>
  <si>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</si>
  <si>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</si>
  <si>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</si>
  <si>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</si>
  <si>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</si>
  <si>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</si>
  <si>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</si>
  <si>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</si>
  <si>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</si>
  <si>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</si>
  <si>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</si>
  <si>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</si>
  <si>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</si>
  <si>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</si>
  <si>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</si>
  <si>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</si>
  <si>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</si>
  <si>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</si>
  <si>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</si>
  <si>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</si>
  <si>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</si>
  <si>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</si>
  <si>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</si>
  <si>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</si>
  <si>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</si>
  <si>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</si>
  <si>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</si>
  <si>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</si>
  <si>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</si>
  <si>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</si>
  <si>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</si>
  <si>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</si>
  <si>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</si>
  <si>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</si>
  <si>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</si>
  <si>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</si>
  <si>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</si>
  <si>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</si>
  <si>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</si>
  <si>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</si>
  <si>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</si>
  <si>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</si>
  <si>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</si>
  <si>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</si>
  <si>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</si>
  <si>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</si>
  <si>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</si>
  <si>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</si>
  <si>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</si>
  <si>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</si>
  <si>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</si>
  <si>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</si>
  <si>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</si>
  <si>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</si>
  <si>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</si>
  <si>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</si>
  <si>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</si>
  <si>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</si>
  <si>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</si>
  <si>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</si>
  <si>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</si>
  <si>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</si>
  <si>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</si>
  <si>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</si>
  <si>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</si>
  <si>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</si>
  <si>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</si>
  <si>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</si>
  <si>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</si>
  <si>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</si>
  <si>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</si>
  <si>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</si>
  <si>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</si>
  <si>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</si>
  <si>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</si>
  <si>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</si>
  <si>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</si>
  <si>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</si>
  <si>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</si>
  <si>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</si>
  <si>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</si>
  <si>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</si>
  <si>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</si>
  <si>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</si>
  <si>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</si>
  <si>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</si>
  <si>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</si>
  <si>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</si>
  <si>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</si>
  <si>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</si>
  <si>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</si>
  <si>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</si>
  <si>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</si>
  <si>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</si>
  <si>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</si>
  <si>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</si>
  <si>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</si>
  <si>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</si>
  <si>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</si>
  <si>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</si>
  <si>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</si>
  <si>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</si>
  <si>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</si>
  <si>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</si>
  <si>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</si>
  <si>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</si>
  <si>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</si>
  <si>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</si>
  <si>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</si>
  <si>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</si>
  <si>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</si>
  <si>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</si>
  <si>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</si>
  <si>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</si>
  <si>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</si>
  <si>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</si>
  <si>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</si>
  <si>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</si>
  <si>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</si>
  <si>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</si>
  <si>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</si>
  <si>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</si>
  <si>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</si>
  <si>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</si>
  <si>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</si>
  <si>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</si>
  <si>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</si>
  <si>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</si>
  <si>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</si>
  <si>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</si>
  <si>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</si>
  <si>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</si>
  <si>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</si>
  <si>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</si>
  <si>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</si>
  <si>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</si>
  <si>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</si>
  <si>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</si>
  <si>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</si>
  <si>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</si>
  <si>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</si>
  <si>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</si>
  <si>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</si>
  <si>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</si>
  <si>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</si>
  <si>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</si>
  <si>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</si>
  <si>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</si>
  <si>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</si>
  <si>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</si>
  <si>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</si>
  <si>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</si>
  <si>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</si>
  <si>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</si>
  <si>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</si>
  <si>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</si>
  <si>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</si>
  <si>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</si>
  <si>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</si>
  <si>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</si>
  <si>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</si>
  <si>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</si>
  <si>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</si>
  <si>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</si>
  <si>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</si>
  <si>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</si>
  <si>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</si>
  <si>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</si>
  <si>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</si>
  <si>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</si>
  <si>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</si>
  <si>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</si>
  <si>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</si>
  <si>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</si>
  <si>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</si>
  <si>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</si>
  <si>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</si>
  <si>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</si>
  <si>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</si>
  <si>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</si>
  <si>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</si>
  <si>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</si>
  <si>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</si>
  <si>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</si>
  <si>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</si>
  <si>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</si>
  <si>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</si>
  <si>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</si>
  <si>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</si>
  <si>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</si>
  <si>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</si>
  <si>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</si>
  <si>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</si>
  <si>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</si>
  <si>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</si>
  <si>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</si>
  <si>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</si>
  <si>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</si>
  <si>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</si>
  <si>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</si>
  <si>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</si>
  <si>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</si>
  <si>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</si>
  <si>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</si>
  <si>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</si>
  <si>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</si>
  <si>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</si>
  <si>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</si>
  <si>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</si>
  <si>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</si>
  <si>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</si>
  <si>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</si>
  <si>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</si>
  <si>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</si>
  <si>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</si>
  <si>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</si>
  <si>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</si>
  <si>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</si>
  <si>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</si>
  <si>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</si>
  <si>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</si>
  <si>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</si>
  <si>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</si>
  <si>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</si>
  <si>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</si>
  <si>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</si>
  <si>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</si>
  <si>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</si>
  <si>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</si>
  <si>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</si>
  <si>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</si>
  <si>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</si>
  <si>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</si>
  <si>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</si>
  <si>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</si>
  <si>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</si>
  <si>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</si>
  <si>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</si>
  <si>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</si>
  <si>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</si>
  <si>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</si>
  <si>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</si>
  <si>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</si>
  <si>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</si>
  <si>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</si>
  <si>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</si>
  <si>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</si>
  <si>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</si>
  <si>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</si>
  <si>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</si>
  <si>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</si>
  <si>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</si>
  <si>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</si>
  <si>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</si>
  <si>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</si>
  <si>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</si>
  <si>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</si>
  <si>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</si>
  <si>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</si>
  <si>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</si>
  <si>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</si>
  <si>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</si>
  <si>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</si>
  <si>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</si>
  <si>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</si>
  <si>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</si>
  <si>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</si>
  <si>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</si>
  <si>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</si>
  <si>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</si>
  <si>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</si>
  <si>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</si>
  <si>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</si>
  <si>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</si>
  <si>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</si>
  <si>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</si>
  <si>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</si>
  <si>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</si>
  <si>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</si>
  <si>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</si>
  <si>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</si>
  <si>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</si>
  <si>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</si>
  <si>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</si>
  <si>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</si>
  <si>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</si>
  <si>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</si>
  <si>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</si>
  <si>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</si>
  <si>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</si>
  <si>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</si>
  <si>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</si>
  <si>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</si>
  <si>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</si>
  <si>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</si>
  <si>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</si>
  <si>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</si>
  <si>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</si>
  <si>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</si>
  <si>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</si>
  <si>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</si>
  <si>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</si>
  <si>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</si>
  <si>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</si>
  <si>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</si>
  <si>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</si>
  <si>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</si>
  <si>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</si>
  <si>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</si>
  <si>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</si>
  <si>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</si>
  <si>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</si>
  <si>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</si>
  <si>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</si>
  <si>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</si>
  <si>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</si>
  <si>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</si>
  <si>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</si>
  <si>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</si>
  <si>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</si>
  <si>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</si>
  <si>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</si>
  <si>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</si>
  <si>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</si>
  <si>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</si>
  <si>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</si>
  <si>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</si>
  <si>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</si>
  <si>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</si>
  <si>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</si>
  <si>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</si>
  <si>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</si>
  <si>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</si>
  <si>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</si>
  <si>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</si>
  <si>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</si>
  <si>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</si>
  <si>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</si>
  <si>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</si>
  <si>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</si>
  <si>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</si>
  <si>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</si>
  <si>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</si>
  <si>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</si>
  <si>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</si>
  <si>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</si>
  <si>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</si>
  <si>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</si>
  <si>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</si>
  <si>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</si>
  <si>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</si>
  <si>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</si>
  <si>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</si>
  <si>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</si>
  <si>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</si>
  <si>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</si>
  <si>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</si>
  <si>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</si>
  <si>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</si>
  <si>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</si>
  <si>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</si>
  <si>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</si>
  <si>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</si>
  <si>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</si>
  <si>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</si>
  <si>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</si>
  <si>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</si>
  <si>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</si>
  <si>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</si>
  <si>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</si>
  <si>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</si>
  <si>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</si>
  <si>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</si>
  <si>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</si>
  <si>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</si>
  <si>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</si>
  <si>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</si>
  <si>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</si>
  <si>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</si>
  <si>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</si>
  <si>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</si>
  <si>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</si>
  <si>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</si>
  <si>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</si>
  <si>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</si>
  <si>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</si>
  <si>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</si>
  <si>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</si>
  <si>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</si>
  <si>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</si>
  <si>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</si>
  <si>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</si>
  <si>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</si>
  <si>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</si>
  <si>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</si>
  <si>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</si>
  <si>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</si>
  <si>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</si>
  <si>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</si>
  <si>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</si>
  <si>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</si>
  <si>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</si>
  <si>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</si>
  <si>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</si>
  <si>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</si>
  <si>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</si>
  <si>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</si>
  <si>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</si>
  <si>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</si>
  <si>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</si>
  <si>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</si>
  <si>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</si>
  <si>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</si>
  <si>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</si>
  <si>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</si>
  <si>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</si>
  <si>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</si>
  <si>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</si>
  <si>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</si>
  <si>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</si>
  <si>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</si>
  <si>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</si>
  <si>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</si>
  <si>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</si>
  <si>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</si>
  <si>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</si>
  <si>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</si>
  <si>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</si>
  <si>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</si>
  <si>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</si>
  <si>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</si>
  <si>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</si>
  <si>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</si>
  <si>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</si>
  <si>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</si>
  <si>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</si>
  <si>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</si>
  <si>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</si>
  <si>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</si>
  <si>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</si>
  <si>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</si>
  <si>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</si>
  <si>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</si>
  <si>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</si>
  <si>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</si>
  <si>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</si>
  <si>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</si>
  <si>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</si>
  <si>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</si>
  <si>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</si>
  <si>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</si>
  <si>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</si>
  <si>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</si>
  <si>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</si>
  <si>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</si>
  <si>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</si>
  <si>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</si>
  <si>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</si>
  <si>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</si>
  <si>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</si>
  <si>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</si>
  <si>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</si>
  <si>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</si>
  <si>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</si>
  <si>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</si>
  <si>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</si>
  <si>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</si>
  <si>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</si>
  <si>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</si>
  <si>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</si>
  <si>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</si>
  <si>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</si>
  <si>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</si>
  <si>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</si>
  <si>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</si>
  <si>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</si>
  <si>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</si>
  <si>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</si>
  <si>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</si>
  <si>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</si>
  <si>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</si>
  <si>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</si>
  <si>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</si>
  <si>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</si>
  <si>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</si>
  <si>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</si>
  <si>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</si>
  <si>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</si>
  <si>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</si>
  <si>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</si>
  <si>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</si>
  <si>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</si>
  <si>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</si>
  <si>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</si>
  <si>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</si>
  <si>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</si>
  <si>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</si>
  <si>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</si>
  <si>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</si>
  <si>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</si>
  <si>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</si>
  <si>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</si>
  <si>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</si>
  <si>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</si>
  <si>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</si>
  <si>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</si>
  <si>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</si>
  <si>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</si>
  <si>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</si>
  <si>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</si>
  <si>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</si>
  <si>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</si>
  <si>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</si>
  <si>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</si>
  <si>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</si>
  <si>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</si>
  <si>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</si>
  <si>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</si>
  <si>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</si>
  <si>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</si>
  <si>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</si>
  <si>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</si>
  <si>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</si>
  <si>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</si>
  <si>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</si>
  <si>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</si>
  <si>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</si>
  <si>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</si>
  <si>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</si>
  <si>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</si>
  <si>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</si>
  <si>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</si>
  <si>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</si>
  <si>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</si>
  <si>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</si>
  <si>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</si>
  <si>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</si>
  <si>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</si>
  <si>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</si>
  <si>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</si>
  <si>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</si>
  <si>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</si>
  <si>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</si>
  <si>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</si>
  <si>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</si>
  <si>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</si>
  <si>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</si>
  <si>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</si>
  <si>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</si>
  <si>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</si>
  <si>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</si>
  <si>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</si>
  <si>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</si>
  <si>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</si>
  <si>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</si>
  <si>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</si>
  <si>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</si>
  <si>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</si>
  <si>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</si>
  <si>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</si>
  <si>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</si>
  <si>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</si>
  <si>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</si>
  <si>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</si>
  <si>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</si>
  <si>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</si>
  <si>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</si>
  <si>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</si>
  <si>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</si>
  <si>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</si>
  <si>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</si>
  <si>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</si>
  <si>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</si>
  <si>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</si>
  <si>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</si>
  <si>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</si>
  <si>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</si>
  <si>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</si>
  <si>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</si>
  <si>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</si>
  <si>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</si>
  <si>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</si>
  <si>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</si>
  <si>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</si>
  <si>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</si>
  <si>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</si>
  <si>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</si>
  <si>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</si>
  <si>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</si>
  <si>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</si>
  <si>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</si>
  <si>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</si>
  <si>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</si>
  <si>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</si>
  <si>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</si>
  <si>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</si>
  <si>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</si>
  <si>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</si>
  <si>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</si>
  <si>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</si>
  <si>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</si>
  <si>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</si>
  <si>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</si>
  <si>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</si>
  <si>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</si>
  <si>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</si>
  <si>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</si>
  <si>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</si>
  <si>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</si>
  <si>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</si>
  <si>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</si>
  <si>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</si>
  <si>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</si>
  <si>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</si>
  <si>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</si>
  <si>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</si>
  <si>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</si>
  <si>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</si>
  <si>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</si>
  <si>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</si>
  <si>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</si>
  <si>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</si>
  <si>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</si>
  <si>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</si>
  <si>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</si>
  <si>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</si>
  <si>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</si>
  <si>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</si>
  <si>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</si>
  <si>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</si>
  <si>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</si>
  <si>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</si>
  <si>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</si>
  <si>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</si>
  <si>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</si>
  <si>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</si>
  <si>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</si>
  <si>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</si>
  <si>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</si>
  <si>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</si>
  <si>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</si>
  <si>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</si>
  <si>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</si>
  <si>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</si>
  <si>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</si>
  <si>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</si>
  <si>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</si>
  <si>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</si>
  <si>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</si>
  <si>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</si>
  <si>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</si>
  <si>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</si>
  <si>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</si>
  <si>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</si>
  <si>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</si>
  <si>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</si>
  <si>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</si>
  <si>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</si>
  <si>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</si>
  <si>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</si>
  <si>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</si>
  <si>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</si>
  <si>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</si>
  <si>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</si>
  <si>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</si>
  <si>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</si>
  <si>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</si>
  <si>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</si>
  <si>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</si>
  <si>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</si>
  <si>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</si>
  <si>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</si>
  <si>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</si>
  <si>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</si>
  <si>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</si>
  <si>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</si>
  <si>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</si>
  <si>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</si>
  <si>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</si>
  <si>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</si>
  <si>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</si>
  <si>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</si>
  <si>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</si>
  <si>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</si>
  <si>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</si>
  <si>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</si>
  <si>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</si>
  <si>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</si>
  <si>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</si>
  <si>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</si>
  <si>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</si>
  <si>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</si>
  <si>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</si>
  <si>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</si>
  <si>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</si>
  <si>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</si>
  <si>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</si>
  <si>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</si>
  <si>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</si>
  <si>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</si>
  <si>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</si>
  <si>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</si>
  <si>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</si>
  <si>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</si>
  <si>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</si>
  <si>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</si>
  <si>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</si>
  <si>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</si>
  <si>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</si>
  <si>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</si>
  <si>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</si>
  <si>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</si>
  <si>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</si>
  <si>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</si>
  <si>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</si>
  <si>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</si>
  <si>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</si>
  <si>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</si>
  <si>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</si>
  <si>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</si>
  <si>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</si>
  <si>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</si>
  <si>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</si>
  <si>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</si>
  <si>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</si>
  <si>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</si>
  <si>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</si>
  <si>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</si>
  <si>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</si>
  <si>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</si>
  <si>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</si>
  <si>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</si>
  <si>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</si>
  <si>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</si>
  <si>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</si>
  <si>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</si>
  <si>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</si>
  <si>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</si>
  <si>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</si>
  <si>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</si>
  <si>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</si>
  <si>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</si>
  <si>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</si>
  <si>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</si>
  <si>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</si>
  <si>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</si>
  <si>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</si>
  <si>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</si>
  <si>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</si>
  <si>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</si>
  <si>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</si>
  <si>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</si>
  <si>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</si>
  <si>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</si>
  <si>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</si>
  <si>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</si>
  <si>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</si>
  <si>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</si>
  <si>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</si>
  <si>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</si>
  <si>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</si>
  <si>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</si>
  <si>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</si>
  <si>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</si>
  <si>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</si>
  <si>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</si>
  <si>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</si>
  <si>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</si>
  <si>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</si>
  <si>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</si>
  <si>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</si>
  <si>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</si>
  <si>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</si>
  <si>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</si>
  <si>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</si>
  <si>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</si>
  <si>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</si>
  <si>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</si>
  <si>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</si>
  <si>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</si>
  <si>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</si>
  <si>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</si>
  <si>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</si>
  <si>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</si>
  <si>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</si>
  <si>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</si>
  <si>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</si>
  <si>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</si>
  <si>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</si>
  <si>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</si>
  <si>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</si>
  <si>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</si>
  <si>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</si>
  <si>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</si>
  <si>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</si>
  <si>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</si>
  <si>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</si>
  <si>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</si>
  <si>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</si>
  <si>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</si>
  <si>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</si>
  <si>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</si>
  <si>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</si>
  <si>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</si>
  <si>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</si>
  <si>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</si>
  <si>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</si>
  <si>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</si>
  <si>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</si>
  <si>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</si>
  <si>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</si>
  <si>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</si>
  <si>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</si>
  <si>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</si>
  <si>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</si>
  <si>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</si>
  <si>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</si>
  <si>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</si>
  <si>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</si>
  <si>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</si>
  <si>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</si>
  <si>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</si>
  <si>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</si>
  <si>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</si>
  <si>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</si>
  <si>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</si>
  <si>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</si>
  <si>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</si>
  <si>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</si>
  <si>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</si>
  <si>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</si>
  <si>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</si>
  <si>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</si>
  <si>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</si>
  <si>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</si>
  <si>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</si>
  <si>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</si>
  <si>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</si>
  <si>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</si>
  <si>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</si>
  <si>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</si>
  <si>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</si>
  <si>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</si>
  <si>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</si>
  <si>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</si>
  <si>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</si>
  <si>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</si>
  <si>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</si>
  <si>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</si>
  <si>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</si>
  <si>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</si>
  <si>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</si>
  <si>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</si>
  <si>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</si>
  <si>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</si>
  <si>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</si>
  <si>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</si>
  <si>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</si>
  <si>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</si>
  <si>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</si>
  <si>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</si>
  <si>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</si>
  <si>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</si>
  <si>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</si>
  <si>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</si>
  <si>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</si>
  <si>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</si>
  <si>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</si>
  <si>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</si>
  <si>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</si>
  <si>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</si>
  <si>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</si>
  <si>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</si>
  <si>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</si>
  <si>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</si>
  <si>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</si>
  <si>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</si>
  <si>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</si>
  <si>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</si>
  <si>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</si>
  <si>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</si>
  <si>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</si>
  <si>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</si>
  <si>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</si>
  <si>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</si>
  <si>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</si>
  <si>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</si>
  <si>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</si>
  <si>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</si>
  <si>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</si>
  <si>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</si>
  <si>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</si>
  <si>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</si>
  <si>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</si>
  <si>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</si>
  <si>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</si>
  <si>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</si>
  <si>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</si>
  <si>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</si>
  <si>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</si>
  <si>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</si>
  <si>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</si>
  <si>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</si>
  <si>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</si>
  <si>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</si>
  <si>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</si>
  <si>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</si>
  <si>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</si>
  <si>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</si>
  <si>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</si>
  <si>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</si>
  <si>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</si>
  <si>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</si>
  <si>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</si>
  <si>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</si>
  <si>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</si>
  <si>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</si>
  <si>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</si>
  <si>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</si>
  <si>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</si>
  <si>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</si>
  <si>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</si>
  <si>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</si>
  <si>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</si>
  <si>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</si>
  <si>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</si>
  <si>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</si>
  <si>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</si>
  <si>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</si>
  <si>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</si>
  <si>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</si>
  <si>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</si>
  <si>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</si>
  <si>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</si>
  <si>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</si>
  <si>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</si>
  <si>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</si>
  <si>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</si>
  <si>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</si>
  <si>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</si>
  <si>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</si>
  <si>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</si>
  <si>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</si>
  <si>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</si>
  <si>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</si>
  <si>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</si>
  <si>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</si>
  <si>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</si>
  <si>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</si>
  <si>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</si>
  <si>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</si>
  <si>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</si>
  <si>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</si>
  <si>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</si>
  <si>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</si>
  <si>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</si>
  <si>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</si>
  <si>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</si>
  <si>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</si>
  <si>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</si>
  <si>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</si>
  <si>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</si>
  <si>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</si>
  <si>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</si>
  <si>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</si>
  <si>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</si>
  <si>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</si>
  <si>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</si>
  <si>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</si>
  <si>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</si>
  <si>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</si>
  <si>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</si>
  <si>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</si>
  <si>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</si>
  <si>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</si>
  <si>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</si>
  <si>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</si>
  <si>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</si>
  <si>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</si>
  <si>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</si>
  <si>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</si>
  <si>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</si>
  <si>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</si>
  <si>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</si>
  <si>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</si>
  <si>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</si>
  <si>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</si>
  <si>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</si>
  <si>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</si>
  <si>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</si>
  <si>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</si>
  <si>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</si>
  <si>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</si>
  <si>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</si>
  <si>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</si>
  <si>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</si>
  <si>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</si>
  <si>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</si>
  <si>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</si>
  <si>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</si>
  <si>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</si>
  <si>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</si>
  <si>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</si>
  <si>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</si>
  <si>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</si>
  <si>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</si>
  <si>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</si>
  <si>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</si>
  <si>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</si>
  <si>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</si>
  <si>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</si>
  <si>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</si>
  <si>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</si>
  <si>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</si>
  <si>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</si>
  <si>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</si>
  <si>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</si>
  <si>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</si>
  <si>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</si>
  <si>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</si>
  <si>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</si>
  <si>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</si>
  <si>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</si>
  <si>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</si>
  <si>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</si>
  <si>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</si>
  <si>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</si>
  <si>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</si>
  <si>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</si>
  <si>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</si>
  <si>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</si>
  <si>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</si>
  <si>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</si>
  <si>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</si>
  <si>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</si>
  <si>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</si>
  <si>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</si>
  <si>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</si>
  <si>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</si>
  <si>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</si>
  <si>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</si>
  <si>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</si>
  <si>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</si>
  <si>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</si>
  <si>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</si>
  <si>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</si>
  <si>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</si>
  <si>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</si>
  <si>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</si>
  <si>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</si>
  <si>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</si>
  <si>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</si>
  <si>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</si>
  <si>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</si>
  <si>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</si>
  <si>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</si>
  <si>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</si>
  <si>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</si>
  <si>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</si>
  <si>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</si>
  <si>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</si>
  <si>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</si>
  <si>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</si>
  <si>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</si>
  <si>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</si>
  <si>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</si>
  <si>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</si>
  <si>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</si>
  <si>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</si>
  <si>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</si>
  <si>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</si>
  <si>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</si>
  <si>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</si>
  <si>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</si>
  <si>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</si>
  <si>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</si>
  <si>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</si>
  <si>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</si>
  <si>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</si>
  <si>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</si>
  <si>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</si>
  <si>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</si>
  <si>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</si>
  <si>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</si>
  <si>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</si>
  <si>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</si>
  <si>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</si>
  <si>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</si>
  <si>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</si>
  <si>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</si>
  <si>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</si>
  <si>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</si>
  <si>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</si>
  <si>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</si>
  <si>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</si>
  <si>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</si>
  <si>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</si>
  <si>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</si>
  <si>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</si>
  <si>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</si>
  <si>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</si>
  <si>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</si>
  <si>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</si>
  <si>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</si>
  <si>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</si>
  <si>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</si>
  <si>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</si>
  <si>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</si>
  <si>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</si>
  <si>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</si>
  <si>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</si>
  <si>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</si>
  <si>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</si>
  <si>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</si>
  <si>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</si>
  <si>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</si>
  <si>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</si>
  <si>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</si>
  <si>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</si>
  <si>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</si>
  <si>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</si>
  <si>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</si>
  <si>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</si>
  <si>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</si>
  <si>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</si>
  <si>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</si>
  <si>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</si>
  <si>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</si>
  <si>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</si>
  <si>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</si>
  <si>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</si>
  <si>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</si>
  <si>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</si>
  <si>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</si>
  <si>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</si>
  <si>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</si>
  <si>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</si>
  <si>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</si>
  <si>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</si>
  <si>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</si>
  <si>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</si>
  <si>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</si>
  <si>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</si>
  <si>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</si>
  <si>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</si>
  <si>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</si>
  <si>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</si>
  <si>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</si>
  <si>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</si>
  <si>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</si>
  <si>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</si>
  <si>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</si>
  <si>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</si>
  <si>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</si>
  <si>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</si>
  <si>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</si>
  <si>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</si>
  <si>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</si>
  <si>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</si>
  <si>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</si>
  <si>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</si>
  <si>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</si>
  <si>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</si>
  <si>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</si>
  <si>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</si>
  <si>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</si>
  <si>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</si>
  <si>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</si>
  <si>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</si>
  <si>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</si>
  <si>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</si>
  <si>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</si>
  <si>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</si>
  <si>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</si>
  <si>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</si>
  <si>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</si>
  <si>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</si>
  <si>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</si>
  <si>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</si>
  <si>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</si>
  <si>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</si>
  <si>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</si>
  <si>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</si>
  <si>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</si>
  <si>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</si>
  <si>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</si>
  <si>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</si>
  <si>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</si>
  <si>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</si>
  <si>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</si>
  <si>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</si>
  <si>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</si>
  <si>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</si>
  <si>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</si>
  <si>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</si>
  <si>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</si>
  <si>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</si>
  <si>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</si>
  <si>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</si>
  <si>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</si>
  <si>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</si>
  <si>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</si>
  <si>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</si>
  <si>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</si>
  <si>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</si>
  <si>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</si>
  <si>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</si>
  <si>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</si>
  <si>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</si>
  <si>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</si>
  <si>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</si>
  <si>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</si>
  <si>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</si>
  <si>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</si>
  <si>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</si>
  <si>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</si>
  <si>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</si>
  <si>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</si>
  <si>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</si>
  <si>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</si>
  <si>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</si>
  <si>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</si>
  <si>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</si>
  <si>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</si>
  <si>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</si>
  <si>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</si>
  <si>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</si>
  <si>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</si>
  <si>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</si>
  <si>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</si>
  <si>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</si>
  <si>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</si>
  <si>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</si>
  <si>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</si>
  <si>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</si>
  <si>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</si>
  <si>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</si>
  <si>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</si>
  <si>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</si>
  <si>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</si>
  <si>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</si>
  <si>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</si>
  <si>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</si>
  <si>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</si>
  <si>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</si>
  <si>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</si>
  <si>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</si>
  <si>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</si>
  <si>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</si>
  <si>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</si>
  <si>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</si>
  <si>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</si>
  <si>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</si>
  <si>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</si>
  <si>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</si>
  <si>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</si>
  <si>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</si>
  <si>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</si>
  <si>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</si>
  <si>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</si>
  <si>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</si>
  <si>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</si>
  <si>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</si>
  <si>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</si>
  <si>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</si>
  <si>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</si>
  <si>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</si>
  <si>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</si>
  <si>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</si>
  <si>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</si>
  <si>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</si>
  <si>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</si>
  <si>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</si>
  <si>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</si>
  <si>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</si>
  <si>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</si>
  <si>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</si>
  <si>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</si>
  <si>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</si>
  <si>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</si>
  <si>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</si>
  <si>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</si>
  <si>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</si>
  <si>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</si>
  <si>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</si>
  <si>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</si>
  <si>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</si>
  <si>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</si>
  <si>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</si>
  <si>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</si>
  <si>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</si>
  <si>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</si>
  <si>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</si>
  <si>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</si>
  <si>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</si>
  <si>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</si>
  <si>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</si>
  <si>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</si>
  <si>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</si>
  <si>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</si>
  <si>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</si>
  <si>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</si>
  <si>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</si>
  <si>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</si>
  <si>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</si>
  <si>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</si>
  <si>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</si>
  <si>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</si>
  <si>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</si>
  <si>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</si>
  <si>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</si>
  <si>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</si>
  <si>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</si>
  <si>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</si>
  <si>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</si>
  <si>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</si>
  <si>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</si>
  <si>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</si>
  <si>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</si>
  <si>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</si>
  <si>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</si>
  <si>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</si>
  <si>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</si>
  <si>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</si>
  <si>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</si>
  <si>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</si>
  <si>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</si>
  <si>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</si>
  <si>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</si>
  <si>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</si>
  <si>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</si>
  <si>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</si>
  <si>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</si>
  <si>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</si>
  <si>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</si>
  <si>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</si>
  <si>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</si>
  <si>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</si>
  <si>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</si>
  <si>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</si>
  <si>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</si>
  <si>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</si>
  <si>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</si>
  <si>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</si>
  <si>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</si>
  <si>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</si>
  <si>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</si>
  <si>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</si>
  <si>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</si>
  <si>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</si>
  <si>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</si>
  <si>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</si>
  <si>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</si>
  <si>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</si>
  <si>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</si>
  <si>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</si>
  <si>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</si>
  <si>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</si>
  <si>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</si>
  <si>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</si>
  <si>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</si>
  <si>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</si>
  <si>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</si>
  <si>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</si>
  <si>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</si>
  <si>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</si>
  <si>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</si>
  <si>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</si>
  <si>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</si>
  <si>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</si>
  <si>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</si>
  <si>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</si>
  <si>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</si>
  <si>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</si>
  <si>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</si>
  <si>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</si>
  <si>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</si>
  <si>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</si>
  <si>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</si>
  <si>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</si>
  <si>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</si>
  <si>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</si>
  <si>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</si>
  <si>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</si>
  <si>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</si>
  <si>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</si>
  <si>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</si>
  <si>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</si>
  <si>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</si>
  <si>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</si>
  <si>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</si>
  <si>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</si>
  <si>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</si>
  <si>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</si>
  <si>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</si>
  <si>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</si>
  <si>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</si>
  <si>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</si>
  <si>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</si>
  <si>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</si>
  <si>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</si>
  <si>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</si>
  <si>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</si>
  <si>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</si>
  <si>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</si>
  <si>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</si>
  <si>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</si>
  <si>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</si>
  <si>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</si>
  <si>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</si>
  <si>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</si>
  <si>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</si>
  <si>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</si>
  <si>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</si>
  <si>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</si>
  <si>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</si>
  <si>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</si>
  <si>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</si>
  <si>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</si>
  <si>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</si>
  <si>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</si>
  <si>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</si>
  <si>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</si>
  <si>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</si>
  <si>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</si>
  <si>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</si>
  <si>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</si>
  <si>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</si>
  <si>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</si>
  <si>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</si>
  <si>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</si>
  <si>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</si>
  <si>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</si>
  <si>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</si>
  <si>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</si>
  <si>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</si>
  <si>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</si>
  <si>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</si>
  <si>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</si>
  <si>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</si>
  <si>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</si>
  <si>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</si>
  <si>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</si>
  <si>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</si>
  <si>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</si>
  <si>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</si>
  <si>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</si>
  <si>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</si>
  <si>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</si>
  <si>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</si>
  <si>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</si>
  <si>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</si>
  <si>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</si>
  <si>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</si>
  <si>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</si>
  <si>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</si>
  <si>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</si>
  <si>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</si>
  <si>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</si>
  <si>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</si>
  <si>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</si>
  <si>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</si>
  <si>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</si>
  <si>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</si>
  <si>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</si>
  <si>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</si>
  <si>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</si>
  <si>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</si>
  <si>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</si>
  <si>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</si>
  <si>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</si>
  <si>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</si>
  <si>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</si>
  <si>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</si>
  <si>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</si>
  <si>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</si>
  <si>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</si>
  <si>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</si>
  <si>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</si>
  <si>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</si>
  <si>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</si>
  <si>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</si>
  <si>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</si>
  <si>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</si>
  <si>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</si>
  <si>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</si>
  <si>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</si>
  <si>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</si>
  <si>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</si>
  <si>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</si>
  <si>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</si>
  <si>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</si>
  <si>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</si>
  <si>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</si>
  <si>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</si>
  <si>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</si>
  <si>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</si>
  <si>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</si>
  <si>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</si>
  <si>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</si>
  <si>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</si>
  <si>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</si>
  <si>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</si>
  <si>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</si>
  <si>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</si>
  <si>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</si>
  <si>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</si>
  <si>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</si>
  <si>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</si>
  <si>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</si>
  <si>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</si>
  <si>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</si>
  <si>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</si>
  <si>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</si>
  <si>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</si>
  <si>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</si>
  <si>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</si>
  <si>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</si>
  <si>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</si>
  <si>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</si>
  <si>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</si>
  <si>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</si>
  <si>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</si>
  <si>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</si>
  <si>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</si>
  <si>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</si>
  <si>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</si>
  <si>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</si>
  <si>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</si>
  <si>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</si>
  <si>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</si>
  <si>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</si>
  <si>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</si>
  <si>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</si>
  <si>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</si>
  <si>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</si>
  <si>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</si>
  <si>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</si>
  <si>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</si>
  <si>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</si>
  <si>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</si>
  <si>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</si>
  <si>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</si>
  <si>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</si>
  <si>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</si>
  <si>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</si>
  <si>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</si>
  <si>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</si>
  <si>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</si>
  <si>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</si>
  <si>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</si>
  <si>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</si>
  <si>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</si>
  <si>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</si>
  <si>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</si>
  <si>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</si>
  <si>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</si>
  <si>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</si>
  <si>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</si>
  <si>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</si>
  <si>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</si>
  <si>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</si>
  <si>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</si>
  <si>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</si>
  <si>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</si>
  <si>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</si>
  <si>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</si>
  <si>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</si>
  <si>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</si>
  <si>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</si>
  <si>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</si>
  <si>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</si>
  <si>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</si>
  <si>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</si>
  <si>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</si>
  <si>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</si>
  <si>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</si>
  <si>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</si>
  <si>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</si>
  <si>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</si>
  <si>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</si>
  <si>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</si>
  <si>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</si>
  <si>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</si>
  <si>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</si>
  <si>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</si>
  <si>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</si>
  <si>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</si>
  <si>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</si>
  <si>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</si>
  <si>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</si>
  <si>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</si>
  <si>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</si>
  <si>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</si>
  <si>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</si>
  <si>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</si>
  <si>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</si>
  <si>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</si>
  <si>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</si>
  <si>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</si>
  <si>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</si>
  <si>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</si>
  <si>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</si>
  <si>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</si>
  <si>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</si>
  <si>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</si>
  <si>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</si>
  <si>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</si>
  <si>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</si>
  <si>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</si>
  <si>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</si>
  <si>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</si>
  <si>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</si>
  <si>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</si>
  <si>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</si>
  <si>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</si>
  <si>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</si>
  <si>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</si>
  <si>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</si>
  <si>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</si>
  <si>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</si>
  <si>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</si>
  <si>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</si>
  <si>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</si>
  <si>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</si>
  <si>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</si>
  <si>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</si>
  <si>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</si>
  <si>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</si>
  <si>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</si>
  <si>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</si>
  <si>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</si>
  <si>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</si>
  <si>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</si>
  <si>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</si>
  <si>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</si>
  <si>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</si>
  <si>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</si>
  <si>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</si>
  <si>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</si>
  <si>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</si>
  <si>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</si>
  <si>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</si>
  <si>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</si>
  <si>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</si>
  <si>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</si>
  <si>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</si>
  <si>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</si>
  <si>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</si>
  <si>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</si>
  <si>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</si>
  <si>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</si>
  <si>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</si>
  <si>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</si>
  <si>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</si>
  <si>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</si>
  <si>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</si>
  <si>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</si>
  <si>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</si>
  <si>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</si>
  <si>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</si>
  <si>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</si>
  <si>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</si>
  <si>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</si>
  <si>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</si>
  <si>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</si>
  <si>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</si>
  <si>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</si>
  <si>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</si>
  <si>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</si>
  <si>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</si>
  <si>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</si>
  <si>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</si>
  <si>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</si>
  <si>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</si>
  <si>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</si>
  <si>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</si>
  <si>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</si>
  <si>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</si>
  <si>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</si>
  <si>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</si>
  <si>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</si>
  <si>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</si>
  <si>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</si>
  <si>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</si>
  <si>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</si>
  <si>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</si>
  <si>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</si>
  <si>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</si>
  <si>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</si>
  <si>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</si>
  <si>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</si>
  <si>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</si>
  <si>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</si>
  <si>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</si>
  <si>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</si>
  <si>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</si>
  <si>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</si>
  <si>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</si>
  <si>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</si>
  <si>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</si>
  <si>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</si>
  <si>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</si>
  <si>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</si>
  <si>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</si>
  <si>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</si>
  <si>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</si>
  <si>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</si>
  <si>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</si>
  <si>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</si>
  <si>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</si>
  <si>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</si>
  <si>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</si>
  <si>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</si>
  <si>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</si>
  <si>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</si>
  <si>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</si>
  <si>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</si>
  <si>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</si>
  <si>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</si>
  <si>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</si>
  <si>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</si>
  <si>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</si>
  <si>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</si>
  <si>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</si>
  <si>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</si>
  <si>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</si>
  <si>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</si>
  <si>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</si>
  <si>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</si>
  <si>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</si>
  <si>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</si>
  <si>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</si>
  <si>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</si>
  <si>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</si>
  <si>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</si>
  <si>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</si>
  <si>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</si>
  <si>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</si>
  <si>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</si>
  <si>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</si>
  <si>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</si>
  <si>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</si>
  <si>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</si>
  <si>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</si>
  <si>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</si>
  <si>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</si>
  <si>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</si>
  <si>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</si>
  <si>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</si>
  <si>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</si>
  <si>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</si>
  <si>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</si>
  <si>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</si>
  <si>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</si>
  <si>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</si>
  <si>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</si>
  <si>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</si>
  <si>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</si>
  <si>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</si>
  <si>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</si>
  <si>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</si>
  <si>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</si>
  <si>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</si>
  <si>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</si>
  <si>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</si>
  <si>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</si>
  <si>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</si>
  <si>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</si>
  <si>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</si>
  <si>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</si>
  <si>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</si>
  <si>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</si>
  <si>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</si>
  <si>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</si>
  <si>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</si>
  <si>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</si>
  <si>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</si>
  <si>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</si>
  <si>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</si>
  <si>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</si>
  <si>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</si>
  <si>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</si>
  <si>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</si>
  <si>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</si>
  <si>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</si>
  <si>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</si>
  <si>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</si>
  <si>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</si>
  <si>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</si>
  <si>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</si>
  <si>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</si>
  <si>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</si>
  <si>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</si>
  <si>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</si>
  <si>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</si>
  <si>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</si>
  <si>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</si>
  <si>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</si>
  <si>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</si>
  <si>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</si>
  <si>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</si>
  <si>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</si>
  <si>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</si>
  <si>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</si>
  <si>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</si>
  <si>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</si>
  <si>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</si>
  <si>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</si>
  <si>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</si>
  <si>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</si>
  <si>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</si>
  <si>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</si>
  <si>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</si>
  <si>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</si>
  <si>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</si>
  <si>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</si>
  <si>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</si>
  <si>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</si>
  <si>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</si>
  <si>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</si>
  <si>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</si>
  <si>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</si>
  <si>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</si>
  <si>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</si>
  <si>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</si>
  <si>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</si>
  <si>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</si>
  <si>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</si>
  <si>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</si>
  <si>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</si>
  <si>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</si>
  <si>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</si>
  <si>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</si>
  <si>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</si>
  <si>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</si>
  <si>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</si>
  <si>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</si>
  <si>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</si>
  <si>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</si>
  <si>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</si>
  <si>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</si>
  <si>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</si>
  <si>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</si>
  <si>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</si>
  <si>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</si>
  <si>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</si>
  <si>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</si>
  <si>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</si>
  <si>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</si>
  <si>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</si>
  <si>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</si>
  <si>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</si>
  <si>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</si>
  <si>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</si>
  <si>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</si>
  <si>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</si>
  <si>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</si>
  <si>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</si>
  <si>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</si>
  <si>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</si>
  <si>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</si>
  <si>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</si>
  <si>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</si>
  <si>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</si>
  <si>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</si>
  <si>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</si>
  <si>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</si>
  <si>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</si>
  <si>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</si>
  <si>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</si>
  <si>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</si>
  <si>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</si>
  <si>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</si>
  <si>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</si>
  <si>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</si>
  <si>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</si>
  <si>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</si>
  <si>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</si>
  <si>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</si>
  <si>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</si>
  <si>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</si>
  <si>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</si>
  <si>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</si>
  <si>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</si>
  <si>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</si>
  <si>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</si>
  <si>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</si>
  <si>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</si>
  <si>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</si>
  <si>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</si>
  <si>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</si>
  <si>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</si>
  <si>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</si>
  <si>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</si>
  <si>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</si>
  <si>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</si>
  <si>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</si>
  <si>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</si>
  <si>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</si>
  <si>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</si>
  <si>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</si>
  <si>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</si>
  <si>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</si>
  <si>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</si>
  <si>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</si>
  <si>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</si>
  <si>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</si>
  <si>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</si>
  <si>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</si>
  <si>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</si>
  <si>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</si>
  <si>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</si>
  <si>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</si>
  <si>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</si>
  <si>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</si>
  <si>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</si>
  <si>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</si>
  <si>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</si>
  <si>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</si>
  <si>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</si>
  <si>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</si>
  <si>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</si>
  <si>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</si>
  <si>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</si>
  <si>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</si>
  <si>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</si>
  <si>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</si>
  <si>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</si>
  <si>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</si>
  <si>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</si>
  <si>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</si>
  <si>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</si>
  <si>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</si>
  <si>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</si>
  <si>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</si>
  <si>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</si>
  <si>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</si>
  <si>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</si>
  <si>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</si>
  <si>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</si>
  <si>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</si>
  <si>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</si>
  <si>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</si>
  <si>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</si>
  <si>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</si>
  <si>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</si>
  <si>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</si>
  <si>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</si>
  <si>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</si>
  <si>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</si>
  <si>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</si>
  <si>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</si>
  <si>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</si>
  <si>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</si>
  <si>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</si>
  <si>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</si>
  <si>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</si>
  <si>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</si>
  <si>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</si>
  <si>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</si>
  <si>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</si>
  <si>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</si>
  <si>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</si>
  <si>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</si>
  <si>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</si>
  <si>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</si>
  <si>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</si>
  <si>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</si>
  <si>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</si>
  <si>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</si>
  <si>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</si>
  <si>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</si>
  <si>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</si>
  <si>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</si>
  <si>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</si>
  <si>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</si>
  <si>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</si>
  <si>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</si>
  <si>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</si>
  <si>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</si>
  <si>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</si>
  <si>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</si>
  <si>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</si>
  <si>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</si>
  <si>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</si>
  <si>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</si>
  <si>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</si>
  <si>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</si>
  <si>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</si>
  <si>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</si>
  <si>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</si>
  <si>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</si>
  <si>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</si>
  <si>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</si>
  <si>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</si>
  <si>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</si>
  <si>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</si>
  <si>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</si>
  <si>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</si>
  <si>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</si>
  <si>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</si>
  <si>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</si>
  <si>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</si>
  <si>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</si>
  <si>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</si>
  <si>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</si>
  <si>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</si>
  <si>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</si>
  <si>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</si>
  <si>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</si>
  <si>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</si>
  <si>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</si>
  <si>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</si>
  <si>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</si>
  <si>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</si>
  <si>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</si>
  <si>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</si>
  <si>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</si>
  <si>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</si>
  <si>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</si>
  <si>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</si>
  <si>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</si>
  <si>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</si>
  <si>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</si>
  <si>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</si>
  <si>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</si>
  <si>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</si>
  <si>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</si>
  <si>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</si>
  <si>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</si>
  <si>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</si>
  <si>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</si>
  <si>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</si>
  <si>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</si>
  <si>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</si>
  <si>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</si>
  <si>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</si>
  <si>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</si>
  <si>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</si>
  <si>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</si>
  <si>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</si>
  <si>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</si>
  <si>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</si>
  <si>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</si>
  <si>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</si>
  <si>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</si>
  <si>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</si>
  <si>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</si>
  <si>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</si>
  <si>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</si>
  <si>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</si>
  <si>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</si>
  <si>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</si>
  <si>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</si>
  <si>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</si>
  <si>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</si>
  <si>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</si>
  <si>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</si>
  <si>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</si>
  <si>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</si>
  <si>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</si>
  <si>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</si>
  <si>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</si>
  <si>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</si>
  <si>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</si>
  <si>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</si>
  <si>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</si>
  <si>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</si>
  <si>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</si>
  <si>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</si>
  <si>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</si>
  <si>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</si>
  <si>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</si>
  <si>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</si>
  <si>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</si>
  <si>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</si>
  <si>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</si>
  <si>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</si>
  <si>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</si>
  <si>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</si>
  <si>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</si>
  <si>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</si>
  <si>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</si>
  <si>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</si>
  <si>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</si>
  <si>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</si>
  <si>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</si>
  <si>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</si>
  <si>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</si>
  <si>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</si>
  <si>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</si>
  <si>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</si>
  <si>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</si>
  <si>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</si>
  <si>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</si>
  <si>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</si>
  <si>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</si>
  <si>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</si>
  <si>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</si>
  <si>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</si>
  <si>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</si>
  <si>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</si>
  <si>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</si>
  <si>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</si>
  <si>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</si>
  <si>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</si>
  <si>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</si>
  <si>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</si>
  <si>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</si>
  <si>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</si>
  <si>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</si>
  <si>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</si>
  <si>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</si>
  <si>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</si>
  <si>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</si>
  <si>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</si>
  <si>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</si>
  <si>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</si>
  <si>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</si>
  <si>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</si>
  <si>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</si>
  <si>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</si>
  <si>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</si>
  <si>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</si>
  <si>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</si>
  <si>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</si>
  <si>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</si>
  <si>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</si>
  <si>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</si>
  <si>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</si>
  <si>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</si>
  <si>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</si>
  <si>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</si>
  <si>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</si>
  <si>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</si>
  <si>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</si>
  <si>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</si>
  <si>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</si>
  <si>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</si>
  <si>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</si>
  <si>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</si>
  <si>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</si>
  <si>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</si>
  <si>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</si>
  <si>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</si>
  <si>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</si>
  <si>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</si>
  <si>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</si>
  <si>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</si>
  <si>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</si>
  <si>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</si>
  <si>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</si>
  <si>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</si>
  <si>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</si>
  <si>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</si>
  <si>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</si>
  <si>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</si>
  <si>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</si>
  <si>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</si>
  <si>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</si>
  <si>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</si>
  <si>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</si>
  <si>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</si>
  <si>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</si>
  <si>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</si>
  <si>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</si>
  <si>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</si>
  <si>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</si>
  <si>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</si>
  <si>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</si>
  <si>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</si>
  <si>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</si>
  <si>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</si>
  <si>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</si>
  <si>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</si>
  <si>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</si>
  <si>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</si>
  <si>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</si>
  <si>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</si>
  <si>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</si>
  <si>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</si>
  <si>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</si>
  <si>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</si>
  <si>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</si>
  <si>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</si>
  <si>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</si>
  <si>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</si>
  <si>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</si>
  <si>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</si>
  <si>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</si>
  <si>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</si>
  <si>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</si>
  <si>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</si>
  <si>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</si>
  <si>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</si>
  <si>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</si>
  <si>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</si>
  <si>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</si>
  <si>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</si>
  <si>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</si>
  <si>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</si>
  <si>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</si>
  <si>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</si>
  <si>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</si>
  <si>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</si>
  <si>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</si>
  <si>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</si>
  <si>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</si>
  <si>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</si>
  <si>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</si>
  <si>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</si>
  <si>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</si>
  <si>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</si>
  <si>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</si>
  <si>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</si>
  <si>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</si>
  <si>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</si>
  <si>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</si>
  <si>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</si>
  <si>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</si>
  <si>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</si>
  <si>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</si>
  <si>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</si>
  <si>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</si>
  <si>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</si>
  <si>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</si>
  <si>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</si>
  <si>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</si>
  <si>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</si>
  <si>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</si>
  <si>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</si>
  <si>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</si>
  <si>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</si>
  <si>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</si>
  <si>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</si>
  <si>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</si>
  <si>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</si>
  <si>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</si>
  <si>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</si>
  <si>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</si>
  <si>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</si>
  <si>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</si>
  <si>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</si>
  <si>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</si>
  <si>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</si>
  <si>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</si>
  <si>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</si>
  <si>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</si>
  <si>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</si>
  <si>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</si>
  <si>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</si>
  <si>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</si>
  <si>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</si>
  <si>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</si>
  <si>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</si>
  <si>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</si>
  <si>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</si>
  <si>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</si>
  <si>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</si>
  <si>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</si>
  <si>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</si>
  <si>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</si>
  <si>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</si>
  <si>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</si>
  <si>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</si>
  <si>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</si>
  <si>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</si>
  <si>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</si>
  <si>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</si>
  <si>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</si>
  <si>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</si>
  <si>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</si>
  <si>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</si>
  <si>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</si>
  <si>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</si>
  <si>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</si>
  <si>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</si>
  <si>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</si>
  <si>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</si>
  <si>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</si>
  <si>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</si>
  <si>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</si>
  <si>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</si>
  <si>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</si>
  <si>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</si>
  <si>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</si>
  <si>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</si>
  <si>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</si>
  <si>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</si>
  <si>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</si>
  <si>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</si>
  <si>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</si>
  <si>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</si>
  <si>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</si>
  <si>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</si>
  <si>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</si>
  <si>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</si>
  <si>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</si>
  <si>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</si>
  <si>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</si>
  <si>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</si>
  <si>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</si>
  <si>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</si>
  <si>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</si>
  <si>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</si>
  <si>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</si>
  <si>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</si>
  <si>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</si>
  <si>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</si>
  <si>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</si>
  <si>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</si>
  <si>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</si>
  <si>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</si>
  <si>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</si>
  <si>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</si>
  <si>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</si>
  <si>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</si>
  <si>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</si>
  <si>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</si>
  <si>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</si>
  <si>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</si>
  <si>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</si>
  <si>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</si>
  <si>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</si>
  <si>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</si>
  <si>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</si>
  <si>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</si>
  <si>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</si>
  <si>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</si>
  <si>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</si>
  <si>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</si>
  <si>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</si>
  <si>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</si>
  <si>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</si>
  <si>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</si>
  <si>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</si>
  <si>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</si>
  <si>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</si>
  <si>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</si>
  <si>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</si>
  <si>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</si>
  <si>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</si>
  <si>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</si>
  <si>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</si>
  <si>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</si>
  <si>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</si>
  <si>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</si>
  <si>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</si>
  <si>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</si>
  <si>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</si>
  <si>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</si>
  <si>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</si>
  <si>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</si>
  <si>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</si>
  <si>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</si>
  <si>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</si>
  <si>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</si>
  <si>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</si>
  <si>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</si>
  <si>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</si>
  <si>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</si>
  <si>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</si>
  <si>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</si>
  <si>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</si>
  <si>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</si>
  <si>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</si>
  <si>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</si>
  <si>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</si>
  <si>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</si>
  <si>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</si>
  <si>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</si>
  <si>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</si>
  <si>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</si>
  <si>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</si>
  <si>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</si>
  <si>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</si>
  <si>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</si>
  <si>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</si>
  <si>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</si>
  <si>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</si>
  <si>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</si>
  <si>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</si>
  <si>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</si>
  <si>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</si>
  <si>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</si>
  <si>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</si>
  <si>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</si>
  <si>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</si>
  <si>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</si>
  <si>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</si>
  <si>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</si>
  <si>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</si>
  <si>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</si>
  <si>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</si>
  <si>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</si>
  <si>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</si>
  <si>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</si>
  <si>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</si>
  <si>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</si>
  <si>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</si>
  <si>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</si>
  <si>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</si>
  <si>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</si>
  <si>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</si>
  <si>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</si>
  <si>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</si>
  <si>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</si>
  <si>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</si>
  <si>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</si>
  <si>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</si>
  <si>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</si>
  <si>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</si>
  <si>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</si>
  <si>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</si>
  <si>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</si>
  <si>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</si>
  <si>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</si>
  <si>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</si>
  <si>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</si>
  <si>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</si>
  <si>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</si>
  <si>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</si>
  <si>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</si>
  <si>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</si>
  <si>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</si>
  <si>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</si>
  <si>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</si>
  <si>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</si>
  <si>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</si>
  <si>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</si>
  <si>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</si>
  <si>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</si>
  <si>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</si>
  <si>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</si>
  <si>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</si>
  <si>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</si>
  <si>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</si>
  <si>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</si>
  <si>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</si>
  <si>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</si>
  <si>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</si>
  <si>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</si>
  <si>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</si>
  <si>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</si>
  <si>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</si>
  <si>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</si>
  <si>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</si>
  <si>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</si>
  <si>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</si>
  <si>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</si>
  <si>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</si>
  <si>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</si>
  <si>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</si>
  <si>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</si>
  <si>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</si>
  <si>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</si>
  <si>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</si>
  <si>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</si>
  <si>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</si>
  <si>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</si>
  <si>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</si>
  <si>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</si>
  <si>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</si>
  <si>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</si>
  <si>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</si>
  <si>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</si>
  <si>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</si>
  <si>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</si>
  <si>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</si>
  <si>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</si>
  <si>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</si>
  <si>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</si>
  <si>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</si>
  <si>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</si>
  <si>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</si>
  <si>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</si>
  <si>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</si>
  <si>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</si>
  <si>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</si>
  <si>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</si>
  <si>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</si>
  <si>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</si>
  <si>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</si>
  <si>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</si>
  <si>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</si>
  <si>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</si>
  <si>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</si>
  <si>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</si>
  <si>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</si>
  <si>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</si>
  <si>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</si>
  <si>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</si>
  <si>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</si>
  <si>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</si>
  <si>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</si>
  <si>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</si>
  <si>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</si>
  <si>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</si>
  <si>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</si>
  <si>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</si>
  <si>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</si>
  <si>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</si>
  <si>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</si>
  <si>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</si>
  <si>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</si>
  <si>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</si>
  <si>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</si>
  <si>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</si>
  <si>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</si>
  <si>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</si>
  <si>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</si>
  <si>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</si>
  <si>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</si>
  <si>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</si>
  <si>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</si>
  <si>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</si>
  <si>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</si>
  <si>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</si>
  <si>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</si>
  <si>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</si>
  <si>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</si>
  <si>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</si>
  <si>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</si>
  <si>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</si>
  <si>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</si>
  <si>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</si>
  <si>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</si>
  <si>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</si>
  <si>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</si>
  <si>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</si>
  <si>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</si>
  <si>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</si>
  <si>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</si>
  <si>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</si>
  <si>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</si>
  <si>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</si>
  <si>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</si>
  <si>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</si>
  <si>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</si>
  <si>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</si>
  <si>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</si>
  <si>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</si>
  <si>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</si>
  <si>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</si>
  <si>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</si>
  <si>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</si>
  <si>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</si>
  <si>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</si>
  <si>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</si>
  <si>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</si>
  <si>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</si>
  <si>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</si>
  <si>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</si>
  <si>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</si>
  <si>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</si>
  <si>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</si>
  <si>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</si>
  <si>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</si>
  <si>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</si>
  <si>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</si>
  <si>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</si>
  <si>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</si>
  <si>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</si>
  <si>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</si>
  <si>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</si>
  <si>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</si>
  <si>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</si>
  <si>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</si>
  <si>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</si>
  <si>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</si>
  <si>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</si>
  <si>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</si>
  <si>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</si>
  <si>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</si>
  <si>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</si>
  <si>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</si>
  <si>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</si>
  <si>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</si>
  <si>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</si>
  <si>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</si>
  <si>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</si>
  <si>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</si>
  <si>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</si>
  <si>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</si>
  <si>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</si>
  <si>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</si>
  <si>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</si>
  <si>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</si>
  <si>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</si>
  <si>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</si>
  <si>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</si>
  <si>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</si>
  <si>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</si>
  <si>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</si>
  <si>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</si>
  <si>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</si>
  <si>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</si>
  <si>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</si>
  <si>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</si>
  <si>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</si>
  <si>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</si>
  <si>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</si>
  <si>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</si>
  <si>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</si>
  <si>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</si>
  <si>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</si>
  <si>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</si>
  <si>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</si>
  <si>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</si>
  <si>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</si>
  <si>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</si>
  <si>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</si>
  <si>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</si>
  <si>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</si>
  <si>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</si>
  <si>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</si>
  <si>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</si>
  <si>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</si>
  <si>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</si>
  <si>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</si>
  <si>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</si>
  <si>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</si>
  <si>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</si>
  <si>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</si>
  <si>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</si>
  <si>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</si>
  <si>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</si>
  <si>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</si>
  <si>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</si>
  <si>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</si>
  <si>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</si>
  <si>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</si>
  <si>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</si>
  <si>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</si>
  <si>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</si>
  <si>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</si>
  <si>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</si>
  <si>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</si>
  <si>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</si>
  <si>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</si>
  <si>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</si>
  <si>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</si>
  <si>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</si>
  <si>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</si>
  <si>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</si>
  <si>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</si>
  <si>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</si>
  <si>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</si>
  <si>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</si>
  <si>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</si>
  <si>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</si>
  <si>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</si>
  <si>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</si>
  <si>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</si>
  <si>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</si>
  <si>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</si>
  <si>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</si>
  <si>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</si>
  <si>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</si>
  <si>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</si>
  <si>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</si>
  <si>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</si>
  <si>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</si>
  <si>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</si>
  <si>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</si>
  <si>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</si>
  <si>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</si>
  <si>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</si>
  <si>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</si>
  <si>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</si>
  <si>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</si>
  <si>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</si>
  <si>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</si>
  <si>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</si>
  <si>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</si>
  <si>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</si>
  <si>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</si>
  <si>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</si>
  <si>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</si>
  <si>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</si>
  <si>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</si>
  <si>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</si>
  <si>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</si>
  <si>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</si>
  <si>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</si>
  <si>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</si>
  <si>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</si>
  <si>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</si>
  <si>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</si>
  <si>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</si>
  <si>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</si>
  <si>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</si>
  <si>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</si>
  <si>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</si>
  <si>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</si>
  <si>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</si>
  <si>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</si>
  <si>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</si>
  <si>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</si>
  <si>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</si>
  <si>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</si>
  <si>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</si>
  <si>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</si>
  <si>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</si>
  <si>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</si>
  <si>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</si>
  <si>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</si>
  <si>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</si>
  <si>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</si>
  <si>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</si>
  <si>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</si>
  <si>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</si>
  <si>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</si>
  <si>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</si>
  <si>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</si>
  <si>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</si>
  <si>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</si>
  <si>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</si>
  <si>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</si>
  <si>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</si>
  <si>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</si>
  <si>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</si>
  <si>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</si>
  <si>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</si>
  <si>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</si>
  <si>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</si>
  <si>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</si>
  <si>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</si>
  <si>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</si>
  <si>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</si>
  <si>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</si>
  <si>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</si>
  <si>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</si>
  <si>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</si>
  <si>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</si>
  <si>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</si>
  <si>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</si>
  <si>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</si>
  <si>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</si>
  <si>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</si>
  <si>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</si>
  <si>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</si>
  <si>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</si>
  <si>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</si>
  <si>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</si>
  <si>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</si>
  <si>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</si>
  <si>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</si>
  <si>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</si>
  <si>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</si>
  <si>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</si>
  <si>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</si>
  <si>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</si>
  <si>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</si>
  <si>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</si>
  <si>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</si>
  <si>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</si>
  <si>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</si>
  <si>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</si>
  <si>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</si>
  <si>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</si>
  <si>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</si>
  <si>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</si>
  <si>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</si>
  <si>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</si>
  <si>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</si>
  <si>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</si>
  <si>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</si>
  <si>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</si>
  <si>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</si>
  <si>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</si>
  <si>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</si>
  <si>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</si>
  <si>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</si>
  <si>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</si>
  <si>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</si>
  <si>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</si>
  <si>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</si>
  <si>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</si>
  <si>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</si>
  <si>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</si>
  <si>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</si>
  <si>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</si>
  <si>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</si>
  <si>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</si>
  <si>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</si>
  <si>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</si>
  <si>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</si>
  <si>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</si>
  <si>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</si>
  <si>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</si>
  <si>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</si>
  <si>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</si>
  <si>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</si>
  <si>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</si>
  <si>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</si>
  <si>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</si>
  <si>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</si>
  <si>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</si>
  <si>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</si>
  <si>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</si>
  <si>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</si>
  <si>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</si>
  <si>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</si>
  <si>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</si>
  <si>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</si>
  <si>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</si>
  <si>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</si>
  <si>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</si>
  <si>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</si>
  <si>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</si>
  <si>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</si>
  <si>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</si>
  <si>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</si>
  <si>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</si>
  <si>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</si>
  <si>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</si>
  <si>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</si>
  <si>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</si>
  <si>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</si>
  <si>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</si>
  <si>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</si>
  <si>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</si>
  <si>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</si>
  <si>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</si>
  <si>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</si>
  <si>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</si>
  <si>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</si>
  <si>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</si>
  <si>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</si>
  <si>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</si>
  <si>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</si>
  <si>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</si>
  <si>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</si>
  <si>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</si>
  <si>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</si>
  <si>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</si>
  <si>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</si>
  <si>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</si>
  <si>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</si>
  <si>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</si>
  <si>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</si>
  <si>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</si>
  <si>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</si>
  <si>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</si>
  <si>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</si>
  <si>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</si>
  <si>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</si>
  <si>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</si>
  <si>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</si>
  <si>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</si>
  <si>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</si>
  <si>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</si>
  <si>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</si>
  <si>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</si>
  <si>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</si>
  <si>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</si>
  <si>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</si>
  <si>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</si>
  <si>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</si>
  <si>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</si>
  <si>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</si>
  <si>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</si>
  <si>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</si>
  <si>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</si>
  <si>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</si>
  <si>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</si>
  <si>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</si>
  <si>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</si>
  <si>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</si>
  <si>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</si>
  <si>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</si>
  <si>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</si>
  <si>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</si>
  <si>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</si>
  <si>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</si>
  <si>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</si>
  <si>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</si>
  <si>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</si>
  <si>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</si>
  <si>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</si>
  <si>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</si>
  <si>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</si>
  <si>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</si>
  <si>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</si>
  <si>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</si>
  <si>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</si>
  <si>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</si>
  <si>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</si>
  <si>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</si>
  <si>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</si>
  <si>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</si>
  <si>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</si>
  <si>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</si>
  <si>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</si>
  <si>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</si>
  <si>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</si>
  <si>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</si>
  <si>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</si>
  <si>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</si>
  <si>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</si>
  <si>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</si>
  <si>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</si>
  <si>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</si>
  <si>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</si>
  <si>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</si>
  <si>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</si>
  <si>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</si>
  <si>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</si>
  <si>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</si>
  <si>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</si>
  <si>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</si>
  <si>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</si>
  <si>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</si>
  <si>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</si>
  <si>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</si>
  <si>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</si>
  <si>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</si>
  <si>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</si>
  <si>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</si>
  <si>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</si>
  <si>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</si>
  <si>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</si>
  <si>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</si>
  <si>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</si>
  <si>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</si>
  <si>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</si>
  <si>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</si>
  <si>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</si>
  <si>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</si>
  <si>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</si>
  <si>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</si>
  <si>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</si>
  <si>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</si>
  <si>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</si>
  <si>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</si>
  <si>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</si>
  <si>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</si>
  <si>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</si>
  <si>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</si>
  <si>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</si>
  <si>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</si>
  <si>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</si>
  <si>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</si>
  <si>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</si>
  <si>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</si>
  <si>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</si>
  <si>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</si>
  <si>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</si>
  <si>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</si>
  <si>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</si>
  <si>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</si>
  <si>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</si>
  <si>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</si>
  <si>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</si>
  <si>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</si>
  <si>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</si>
  <si>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</si>
  <si>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</si>
  <si>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</si>
  <si>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</si>
  <si>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</si>
  <si>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</si>
  <si>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</si>
  <si>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</si>
  <si>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</si>
  <si>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</si>
  <si>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</si>
  <si>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</si>
  <si>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</si>
  <si>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</si>
  <si>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</si>
  <si>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</si>
  <si>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</si>
  <si>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</si>
  <si>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</si>
  <si>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</si>
  <si>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</si>
  <si>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</si>
  <si>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</si>
  <si>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</si>
  <si>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</si>
  <si>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</si>
  <si>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</si>
  <si>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</si>
  <si>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</si>
  <si>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</si>
  <si>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</si>
  <si>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</si>
  <si>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</si>
  <si>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</si>
  <si>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</si>
  <si>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</si>
  <si>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</si>
  <si>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</si>
  <si>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</si>
  <si>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</si>
  <si>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</si>
  <si>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</si>
  <si>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</si>
  <si>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</si>
  <si>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</si>
  <si>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</si>
  <si>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</si>
  <si>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</si>
  <si>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</si>
  <si>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</si>
  <si>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</si>
  <si>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</si>
  <si>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</si>
  <si>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</si>
  <si>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</si>
  <si>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</si>
  <si>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</si>
  <si>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</si>
  <si>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</si>
  <si>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</si>
  <si>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</si>
  <si>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</si>
  <si>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</si>
  <si>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</si>
  <si>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</si>
  <si>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</si>
  <si>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</si>
  <si>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</si>
  <si>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</si>
  <si>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</si>
  <si>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</si>
  <si>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</si>
  <si>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</si>
  <si>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</si>
  <si>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</si>
  <si>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</si>
  <si>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</si>
  <si>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</si>
  <si>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</si>
  <si>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</si>
  <si>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</si>
  <si>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</si>
  <si>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</si>
  <si>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</si>
  <si>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</si>
  <si>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</si>
  <si>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</si>
  <si>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</si>
  <si>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</si>
  <si>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</si>
  <si>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</si>
  <si>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</si>
  <si>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</si>
  <si>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</si>
  <si>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</si>
  <si>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</si>
  <si>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</si>
  <si>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</si>
  <si>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</si>
  <si>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</si>
  <si>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</si>
  <si>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</si>
  <si>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</si>
  <si>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</si>
  <si>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</si>
  <si>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</si>
  <si>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</si>
  <si>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</si>
  <si>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</si>
  <si>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</si>
  <si>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</si>
  <si>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</si>
  <si>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</si>
  <si>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</si>
  <si>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</si>
  <si>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</si>
  <si>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</si>
  <si>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</si>
  <si>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</si>
  <si>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</si>
  <si>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</si>
  <si>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</si>
  <si>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</si>
  <si>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</si>
  <si>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</si>
  <si>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</si>
  <si>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</si>
  <si>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</si>
  <si>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</si>
  <si>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</si>
  <si>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</si>
  <si>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</si>
  <si>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</si>
  <si>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</si>
  <si>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</si>
  <si>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</si>
  <si>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</si>
  <si>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</si>
  <si>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</si>
  <si>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</si>
  <si>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</si>
  <si>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</si>
  <si>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</si>
  <si>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</si>
  <si>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</si>
  <si>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</si>
  <si>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</si>
  <si>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</si>
  <si>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</si>
  <si>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</si>
  <si>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</si>
  <si>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</si>
  <si>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</si>
  <si>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</si>
  <si>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</si>
  <si>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</si>
  <si>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</si>
  <si>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</si>
  <si>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</si>
  <si>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</si>
  <si>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</si>
  <si>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</si>
  <si>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</si>
  <si>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</si>
  <si>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</si>
  <si>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</si>
  <si>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</si>
  <si>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</si>
  <si>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</si>
  <si>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</si>
  <si>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</si>
  <si>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</si>
  <si>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</si>
  <si>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</si>
  <si>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</si>
  <si>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</si>
  <si>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</si>
  <si>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</si>
  <si>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</si>
  <si>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</si>
  <si>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</si>
  <si>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</si>
  <si>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</si>
  <si>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</si>
  <si>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</si>
  <si>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</si>
  <si>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</si>
  <si>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</si>
  <si>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</si>
  <si>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</si>
  <si>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</si>
  <si>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</si>
  <si>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</si>
  <si>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</si>
  <si>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</si>
  <si>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</si>
  <si>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</si>
  <si>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</si>
  <si>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</si>
  <si>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</si>
  <si>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</si>
  <si>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</si>
  <si>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</si>
  <si>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</si>
  <si>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</si>
  <si>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</si>
  <si>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</si>
  <si>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</si>
  <si>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</si>
  <si>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</si>
  <si>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</si>
  <si>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</si>
  <si>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</si>
  <si>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</si>
  <si>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</si>
  <si>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</si>
  <si>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</si>
  <si>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</si>
  <si>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</si>
  <si>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</si>
  <si>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</si>
  <si>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</si>
  <si>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</si>
  <si>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</si>
  <si>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</si>
  <si>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</si>
  <si>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</si>
  <si>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</si>
  <si>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</si>
  <si>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</si>
  <si>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</si>
  <si>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</si>
  <si>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</si>
  <si>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</si>
  <si>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</si>
  <si>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</si>
  <si>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</si>
  <si>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</si>
  <si>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</si>
  <si>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</si>
  <si>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</si>
  <si>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</si>
  <si>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</si>
  <si>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</si>
  <si>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</si>
  <si>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</si>
  <si>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</si>
  <si>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</si>
  <si>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</si>
  <si>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</si>
  <si>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</si>
  <si>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</si>
  <si>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</si>
  <si>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</si>
  <si>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</si>
  <si>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</si>
  <si>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</si>
  <si>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</si>
  <si>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</si>
  <si>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</si>
  <si>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</si>
  <si>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</si>
  <si>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</si>
  <si>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</si>
  <si>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</si>
  <si>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</si>
  <si>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</si>
  <si>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</si>
  <si>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</si>
  <si>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</si>
  <si>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</si>
  <si>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</si>
  <si>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</si>
  <si>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</si>
  <si>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</si>
  <si>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</si>
  <si>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</si>
  <si>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</si>
  <si>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</si>
  <si>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</si>
  <si>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</si>
  <si>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</si>
  <si>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</si>
  <si>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</si>
  <si>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</si>
  <si>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</si>
  <si>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</si>
  <si>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</si>
  <si>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</si>
  <si>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</si>
  <si>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</si>
  <si>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</si>
  <si>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</si>
  <si>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</si>
  <si>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</si>
  <si>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</si>
  <si>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</si>
  <si>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</si>
  <si>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</si>
  <si>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</si>
  <si>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</si>
  <si>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</si>
  <si>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</si>
  <si>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</si>
  <si>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</si>
  <si>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</si>
  <si>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</si>
  <si>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</si>
  <si>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</si>
  <si>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</si>
  <si>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</si>
  <si>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</si>
  <si>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</si>
  <si>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</si>
  <si>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</si>
  <si>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</si>
  <si>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</si>
  <si>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</si>
  <si>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</si>
  <si>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</si>
  <si>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</si>
  <si>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</si>
  <si>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</si>
  <si>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</si>
  <si>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</si>
  <si>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</si>
  <si>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</si>
  <si>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</si>
  <si>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</si>
  <si>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</si>
  <si>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</si>
  <si>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</si>
  <si>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</si>
  <si>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</si>
  <si>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</si>
  <si>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</si>
  <si>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</si>
  <si>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</si>
  <si>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</si>
  <si>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</si>
  <si>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</si>
  <si>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</si>
  <si>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</si>
  <si>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</si>
  <si>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</si>
  <si>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</si>
  <si>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</si>
  <si>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</si>
  <si>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</si>
  <si>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</si>
  <si>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</si>
  <si>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</si>
  <si>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</si>
  <si>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</si>
  <si>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</si>
  <si>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</si>
  <si>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</si>
  <si>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</si>
  <si>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</si>
  <si>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</si>
  <si>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</si>
  <si>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</si>
  <si>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</si>
  <si>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</si>
  <si>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</si>
  <si>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</si>
  <si>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</si>
  <si>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</si>
  <si>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</si>
  <si>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</si>
  <si>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</si>
  <si>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</si>
  <si>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</si>
  <si>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</si>
  <si>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</si>
  <si>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</si>
  <si>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</si>
  <si>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</si>
  <si>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</si>
  <si>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</si>
  <si>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</si>
  <si>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</si>
  <si>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</si>
  <si>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</si>
  <si>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</si>
  <si>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</si>
  <si>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</si>
  <si>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</si>
  <si>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</si>
  <si>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</si>
  <si>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</si>
  <si>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</si>
  <si>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</si>
  <si>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</si>
  <si>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</si>
  <si>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</si>
  <si>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</si>
  <si>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</si>
  <si>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</si>
  <si>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</si>
  <si>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</si>
  <si>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</si>
  <si>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</si>
  <si>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</si>
  <si>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</si>
  <si>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</si>
  <si>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</si>
  <si>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</si>
  <si>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</si>
  <si>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</si>
  <si>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</si>
  <si>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</si>
  <si>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</si>
  <si>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</si>
  <si>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</si>
  <si>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</si>
  <si>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</si>
  <si>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</si>
  <si>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</si>
  <si>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</si>
  <si>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</si>
  <si>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</si>
  <si>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</si>
  <si>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</si>
  <si>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</si>
  <si>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</si>
  <si>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</si>
  <si>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</si>
  <si>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</si>
  <si>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</si>
  <si>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</si>
  <si>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</si>
  <si>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</si>
  <si>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</si>
  <si>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</si>
  <si>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</si>
  <si>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</si>
  <si>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</si>
  <si>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</si>
  <si>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</si>
  <si>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</si>
  <si>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</si>
  <si>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</si>
  <si>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</si>
  <si>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</si>
  <si>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</si>
  <si>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</si>
  <si>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</si>
  <si>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</si>
  <si>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</si>
  <si>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</si>
  <si>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</si>
  <si>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</si>
  <si>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</si>
  <si>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</si>
  <si>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</si>
  <si>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</si>
  <si>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</si>
  <si>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</si>
  <si>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</si>
  <si>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</si>
  <si>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</si>
  <si>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</si>
  <si>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</si>
  <si>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</si>
  <si>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</si>
  <si>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</si>
  <si>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</si>
  <si>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</si>
  <si>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</si>
  <si>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</si>
  <si>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</si>
  <si>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</si>
  <si>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</si>
  <si>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</si>
  <si>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</si>
  <si>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</si>
  <si>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</si>
  <si>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</si>
  <si>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</si>
  <si>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</si>
  <si>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</si>
  <si>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</si>
  <si>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</si>
  <si>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</si>
  <si>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</si>
  <si>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</si>
  <si>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</si>
  <si>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</si>
  <si>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</si>
  <si>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</si>
  <si>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</si>
  <si>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</si>
  <si>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</si>
  <si>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</si>
  <si>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</si>
  <si>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</si>
  <si>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</si>
  <si>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</si>
  <si>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</si>
  <si>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</si>
  <si>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</si>
  <si>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</si>
  <si>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</si>
  <si>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</si>
  <si>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</si>
  <si>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</si>
  <si>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</si>
  <si>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</si>
  <si>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</si>
  <si>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</si>
  <si>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</si>
  <si>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</si>
  <si>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</si>
  <si>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</si>
  <si>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</si>
  <si>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</si>
  <si>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</si>
  <si>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</si>
  <si>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</si>
  <si>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</si>
  <si>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</si>
  <si>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</si>
  <si>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</si>
  <si>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</si>
  <si>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</si>
  <si>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</si>
  <si>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</si>
  <si>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</si>
  <si>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</si>
  <si>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</si>
  <si>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</si>
  <si>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</si>
  <si>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</si>
  <si>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</si>
  <si>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</si>
  <si>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</si>
  <si>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</si>
  <si>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</si>
  <si>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</si>
  <si>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</si>
  <si>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</si>
  <si>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</si>
  <si>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</si>
  <si>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</si>
  <si>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</si>
  <si>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</si>
  <si>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</si>
  <si>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</si>
  <si>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</si>
  <si>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</si>
  <si>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</si>
  <si>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</si>
  <si>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</si>
  <si>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</si>
  <si>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</si>
  <si>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</si>
  <si>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</si>
  <si>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</si>
  <si>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</si>
  <si>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</si>
  <si>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</si>
  <si>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</si>
  <si>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</si>
  <si>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</si>
  <si>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</si>
  <si>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</si>
  <si>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</si>
  <si>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</si>
  <si>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</si>
  <si>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</si>
  <si>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</si>
  <si>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</si>
  <si>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</si>
  <si>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</si>
  <si>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</si>
  <si>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</si>
  <si>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</si>
  <si>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</si>
  <si>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</si>
  <si>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</si>
  <si>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</si>
  <si>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</si>
  <si>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</si>
  <si>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</si>
  <si>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</si>
  <si>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</si>
  <si>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</si>
  <si>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</si>
  <si>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</si>
  <si>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</si>
  <si>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</si>
  <si>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</si>
  <si>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</si>
  <si>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</si>
  <si>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</si>
  <si>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</si>
  <si>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</si>
  <si>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</si>
  <si>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</si>
  <si>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</si>
  <si>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</si>
  <si>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</si>
  <si>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</si>
  <si>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</si>
  <si>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</si>
  <si>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</si>
  <si>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</si>
  <si>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</si>
  <si>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</si>
  <si>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</si>
  <si>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</si>
  <si>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</si>
  <si>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</si>
  <si>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</si>
  <si>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</si>
  <si>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</si>
  <si>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</si>
  <si>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</si>
  <si>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</si>
  <si>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</si>
  <si>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</si>
  <si>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</si>
  <si>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</si>
  <si>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</si>
  <si>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</si>
  <si>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</si>
  <si>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</si>
  <si>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</si>
  <si>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</si>
  <si>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</si>
  <si>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</si>
  <si>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</si>
  <si>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</si>
  <si>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</si>
  <si>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</si>
  <si>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</si>
  <si>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</si>
  <si>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</si>
  <si>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</si>
  <si>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</si>
  <si>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</si>
  <si>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</si>
  <si>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</si>
  <si>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</si>
  <si>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</si>
  <si>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</si>
  <si>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</si>
  <si>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</si>
  <si>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</si>
  <si>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</si>
  <si>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</si>
  <si>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</si>
  <si>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</si>
  <si>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</si>
  <si>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</si>
  <si>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</si>
  <si>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</si>
  <si>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</si>
  <si>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</si>
  <si>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</si>
  <si>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</si>
  <si>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</si>
  <si>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</si>
  <si>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</si>
  <si>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</si>
  <si>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</si>
  <si>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</si>
  <si>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</si>
  <si>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</si>
  <si>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</si>
  <si>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</si>
  <si>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</si>
  <si>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</si>
  <si>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</si>
  <si>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</si>
  <si>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</si>
  <si>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</si>
  <si>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</si>
  <si>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</si>
  <si>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</si>
  <si>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</si>
  <si>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</si>
  <si>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</si>
  <si>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</si>
  <si>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</si>
  <si>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</si>
  <si>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</si>
  <si>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</si>
  <si>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</si>
  <si>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</si>
  <si>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</si>
  <si>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</si>
  <si>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</si>
  <si>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</si>
  <si>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</si>
  <si>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</si>
  <si>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</si>
  <si>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</si>
  <si>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</si>
  <si>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</si>
  <si>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</si>
  <si>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</si>
  <si>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</si>
  <si>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</si>
  <si>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</si>
  <si>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</si>
  <si>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</si>
  <si>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</si>
  <si>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</si>
  <si>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</si>
  <si>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</si>
  <si>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</si>
  <si>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</si>
  <si>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</si>
  <si>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</si>
  <si>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</si>
  <si>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</si>
  <si>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</si>
  <si>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</si>
  <si>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</si>
  <si>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</si>
  <si>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</si>
  <si>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</si>
  <si>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</si>
  <si>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</si>
  <si>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</si>
  <si>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</si>
  <si>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</si>
  <si>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</si>
  <si>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</si>
  <si>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</si>
  <si>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</si>
  <si>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</si>
  <si>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</si>
  <si>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</si>
  <si>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</si>
  <si>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</si>
  <si>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</si>
  <si>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</si>
  <si>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</si>
  <si>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</si>
  <si>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</si>
  <si>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</si>
  <si>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</si>
  <si>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</si>
  <si>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</si>
  <si>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</si>
  <si>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</si>
  <si>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</si>
  <si>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</si>
  <si>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</si>
  <si>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</si>
  <si>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</si>
  <si>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</si>
  <si>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</si>
  <si>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</si>
  <si>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</si>
  <si>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</si>
  <si>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</si>
  <si>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</si>
  <si>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</si>
  <si>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</si>
  <si>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</si>
  <si>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</si>
  <si>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</si>
  <si>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</si>
  <si>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</si>
  <si>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</si>
  <si>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</si>
  <si>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</si>
  <si>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</si>
  <si>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</si>
  <si>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</si>
  <si>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</si>
  <si>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</si>
  <si>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</si>
  <si>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</si>
  <si>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</si>
  <si>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</si>
  <si>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</si>
  <si>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</si>
  <si>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</si>
  <si>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</si>
  <si>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</si>
  <si>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</si>
  <si>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</si>
  <si>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</si>
  <si>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</si>
  <si>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</si>
  <si>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</si>
  <si>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</si>
  <si>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</si>
  <si>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</si>
  <si>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</si>
  <si>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</si>
  <si>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</si>
  <si>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</si>
  <si>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</si>
  <si>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</si>
  <si>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</si>
  <si>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</si>
  <si>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</si>
  <si>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</si>
  <si>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</si>
  <si>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</si>
  <si>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</si>
  <si>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</si>
  <si>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</si>
  <si>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</si>
  <si>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</si>
  <si>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</si>
  <si>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</si>
  <si>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</si>
  <si>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</si>
  <si>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</si>
  <si>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</si>
  <si>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</si>
  <si>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</si>
  <si>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</si>
  <si>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</si>
  <si>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</si>
  <si>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</si>
  <si>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</si>
  <si>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</si>
  <si>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</si>
  <si>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</si>
  <si>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</si>
  <si>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</si>
  <si>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</si>
  <si>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</si>
  <si>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</si>
  <si>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</si>
  <si>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</si>
  <si>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</si>
  <si>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</si>
  <si>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</si>
  <si>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</si>
  <si>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</si>
  <si>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</si>
  <si>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</si>
  <si>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</si>
  <si>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</si>
  <si>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</si>
  <si>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</si>
  <si>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</si>
  <si>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</si>
  <si>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</si>
  <si>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</si>
  <si>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</si>
  <si>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</si>
  <si>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</si>
  <si>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</si>
  <si>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</si>
  <si>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</si>
  <si>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</si>
  <si>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</si>
  <si>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</si>
  <si>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</si>
  <si>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</si>
  <si>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</si>
  <si>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</si>
  <si>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</si>
  <si>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</si>
  <si>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</si>
  <si>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</si>
  <si>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</si>
  <si>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</si>
  <si>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</si>
  <si>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</si>
  <si>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</si>
  <si>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</si>
  <si>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</si>
  <si>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</si>
  <si>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</si>
  <si>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</si>
  <si>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</si>
  <si>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</si>
  <si>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</si>
  <si>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</si>
  <si>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</si>
  <si>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</si>
  <si>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</si>
  <si>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</si>
  <si>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</si>
  <si>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</si>
  <si>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</si>
  <si>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</si>
  <si>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</si>
  <si>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</si>
  <si>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</si>
  <si>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</si>
  <si>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</si>
  <si>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</si>
  <si>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</si>
  <si>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</si>
  <si>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</si>
  <si>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</si>
  <si>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</si>
  <si>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</si>
  <si>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</si>
  <si>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</si>
  <si>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</si>
  <si>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</si>
  <si>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</si>
  <si>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</si>
  <si>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</si>
  <si>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</si>
  <si>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</si>
  <si>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</si>
  <si>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</si>
  <si>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</si>
  <si>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</si>
  <si>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</si>
  <si>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</si>
  <si>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</si>
  <si>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</si>
  <si>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</si>
  <si>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</si>
  <si>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</si>
  <si>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</si>
  <si>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</si>
  <si>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</si>
  <si>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</si>
  <si>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</si>
  <si>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</si>
  <si>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</si>
  <si>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</si>
  <si>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</si>
  <si>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</si>
  <si>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</si>
  <si>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</si>
  <si>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</si>
  <si>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</si>
  <si>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</si>
  <si>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</si>
  <si>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</si>
  <si>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</si>
  <si>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</si>
  <si>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</si>
  <si>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</si>
  <si>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</si>
  <si>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</si>
  <si>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</si>
  <si>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</si>
  <si>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</si>
  <si>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</si>
  <si>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</si>
  <si>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</si>
  <si>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</si>
  <si>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</si>
  <si>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</si>
  <si>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</si>
  <si>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</si>
  <si>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</si>
  <si>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</si>
  <si>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</si>
  <si>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</si>
  <si>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</si>
  <si>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</si>
  <si>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</si>
  <si>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</si>
  <si>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</si>
  <si>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</si>
  <si>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</si>
  <si>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</si>
  <si>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</si>
  <si>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</si>
  <si>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</si>
  <si>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</si>
  <si>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</si>
  <si>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</si>
  <si>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</si>
  <si>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</si>
  <si>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</si>
  <si>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</si>
  <si>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</si>
  <si>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</si>
  <si>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</si>
  <si>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</si>
  <si>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</si>
  <si>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</si>
  <si>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</si>
  <si>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</si>
  <si>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</si>
  <si>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</si>
  <si>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</si>
  <si>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</si>
  <si>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</si>
  <si>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</si>
  <si>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</si>
  <si>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</si>
  <si>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</si>
  <si>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</si>
  <si>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</si>
  <si>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</si>
  <si>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</si>
  <si>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</si>
  <si>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</si>
  <si>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</si>
  <si>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</si>
  <si>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</si>
  <si>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</si>
  <si>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</si>
  <si>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</si>
  <si>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</si>
  <si>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</si>
  <si>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</si>
  <si>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</si>
  <si>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</si>
  <si>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</si>
  <si>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</si>
  <si>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</si>
  <si>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</si>
  <si>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</si>
  <si>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</si>
  <si>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</si>
  <si>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</si>
  <si>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</si>
  <si>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</si>
  <si>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</si>
  <si>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</si>
  <si>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</si>
  <si>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</si>
  <si>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</si>
  <si>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</si>
  <si>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</si>
  <si>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</si>
  <si>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</si>
  <si>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</si>
  <si>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</si>
  <si>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</si>
  <si>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</si>
  <si>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</si>
  <si>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</si>
  <si>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</si>
  <si>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</si>
  <si>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</si>
  <si>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</si>
  <si>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</si>
  <si>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</si>
  <si>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</si>
  <si>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</si>
  <si>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</si>
  <si>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</si>
  <si>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</si>
  <si>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</si>
  <si>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</si>
  <si>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</si>
  <si>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</si>
  <si>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</si>
  <si>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</si>
  <si>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</si>
  <si>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</si>
  <si>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</si>
  <si>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</si>
  <si>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</si>
  <si>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</si>
  <si>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</si>
  <si>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</si>
  <si>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</si>
  <si>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</si>
  <si>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</si>
  <si>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</si>
  <si>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</si>
  <si>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</si>
  <si>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</si>
  <si>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</si>
  <si>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</si>
  <si>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</si>
  <si>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</si>
  <si>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</si>
  <si>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</si>
  <si>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</si>
  <si>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</si>
  <si>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</si>
  <si>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</si>
  <si>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</si>
  <si>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</si>
  <si>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</si>
  <si>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</si>
  <si>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</si>
  <si>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</si>
  <si>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</si>
  <si>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</si>
  <si>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</si>
  <si>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</si>
  <si>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</si>
  <si>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</si>
  <si>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</si>
  <si>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</si>
  <si>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</si>
  <si>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</si>
  <si>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</si>
  <si>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</si>
  <si>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</si>
  <si>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</si>
  <si>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</si>
  <si>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</si>
  <si>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</si>
  <si>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</si>
  <si>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</si>
  <si>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</si>
  <si>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</si>
  <si>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</si>
  <si>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</si>
  <si>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</si>
  <si>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</si>
  <si>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</si>
  <si>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</si>
  <si>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</si>
  <si>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</si>
  <si>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</si>
  <si>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</si>
  <si>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</si>
  <si>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</si>
  <si>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</si>
  <si>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</si>
  <si>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</si>
  <si>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</si>
  <si>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</si>
  <si>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</si>
  <si>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</si>
  <si>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</si>
  <si>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</si>
  <si>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</si>
  <si>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</si>
  <si>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</si>
  <si>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</si>
  <si>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</si>
  <si>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</si>
  <si>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</si>
  <si>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</si>
  <si>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</si>
  <si>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</si>
  <si>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</si>
  <si>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</si>
  <si>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</si>
  <si>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</si>
  <si>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</si>
  <si>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</si>
  <si>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</si>
  <si>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</si>
  <si>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</si>
  <si>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</si>
  <si>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</si>
  <si>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</si>
  <si>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</si>
  <si>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</si>
  <si>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</si>
  <si>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</si>
  <si>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</si>
  <si>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</si>
  <si>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</si>
  <si>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</si>
  <si>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</si>
  <si>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</si>
  <si>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</si>
  <si>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</si>
  <si>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</si>
  <si>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</si>
  <si>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</si>
  <si>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</si>
  <si>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</si>
  <si>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</si>
  <si>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</si>
  <si>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</si>
  <si>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</si>
  <si>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</si>
  <si>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</si>
  <si>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</si>
  <si>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</si>
  <si>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</si>
  <si>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</si>
  <si>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</si>
  <si>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</si>
  <si>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</si>
  <si>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</si>
  <si>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</si>
  <si>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</si>
  <si>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</si>
  <si>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</si>
  <si>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</si>
  <si>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</si>
  <si>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</si>
  <si>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</si>
  <si>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</si>
  <si>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</si>
  <si>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</si>
  <si>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</si>
  <si>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</si>
  <si>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</si>
  <si>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</si>
  <si>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</si>
  <si>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</si>
  <si>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</si>
  <si>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</si>
  <si>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</si>
  <si>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</si>
  <si>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</si>
  <si>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</si>
  <si>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</si>
  <si>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</si>
  <si>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</si>
  <si>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</si>
  <si>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</si>
  <si>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</si>
  <si>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</si>
  <si>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</si>
  <si>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</si>
  <si>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</si>
  <si>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</si>
  <si>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</si>
  <si>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</si>
  <si>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</si>
  <si>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</si>
  <si>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</si>
  <si>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</si>
  <si>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</si>
  <si>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</si>
  <si>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</si>
  <si>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</si>
  <si>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</si>
  <si>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</si>
  <si>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</si>
  <si>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</si>
  <si>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</si>
  <si>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</si>
  <si>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</si>
  <si>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</si>
  <si>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</si>
  <si>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</si>
  <si>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</si>
  <si>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</si>
  <si>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</si>
  <si>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</si>
  <si>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</si>
  <si>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</si>
  <si>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</si>
  <si>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</si>
  <si>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</si>
  <si>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</si>
  <si>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</si>
  <si>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</si>
  <si>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</si>
  <si>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</si>
  <si>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</si>
  <si>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</si>
  <si>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</si>
  <si>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</si>
  <si>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</si>
  <si>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</si>
  <si>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</si>
  <si>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</si>
  <si>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</si>
  <si>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</si>
  <si>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</si>
  <si>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</si>
  <si>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</si>
  <si>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</si>
  <si>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</si>
  <si>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</si>
  <si>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</si>
  <si>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</si>
  <si>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</si>
  <si>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</si>
  <si>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</si>
  <si>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</si>
  <si>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</si>
  <si>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</si>
  <si>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</si>
  <si>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</si>
  <si>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</si>
  <si>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</si>
  <si>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</si>
  <si>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</si>
  <si>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</si>
  <si>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</si>
  <si>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</si>
  <si>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</si>
  <si>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</si>
  <si>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</si>
  <si>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</si>
  <si>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</si>
  <si>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</si>
  <si>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</si>
  <si>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</si>
  <si>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</si>
  <si>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</si>
  <si>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</si>
  <si>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</si>
  <si>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</si>
  <si>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</si>
  <si>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</si>
  <si>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</si>
  <si>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</si>
  <si>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</si>
  <si>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</si>
  <si>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</si>
  <si>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</si>
  <si>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</si>
  <si>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</si>
  <si>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</si>
  <si>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</si>
  <si>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</si>
  <si>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</si>
  <si>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</si>
  <si>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</si>
  <si>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</si>
  <si>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</si>
  <si>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</si>
  <si>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</si>
  <si>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</si>
  <si>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</si>
  <si>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</si>
  <si>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</si>
  <si>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</si>
  <si>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</si>
  <si>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</si>
  <si>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</si>
  <si>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</si>
  <si>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</si>
  <si>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</si>
  <si>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</si>
  <si>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</si>
  <si>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</si>
  <si>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</si>
  <si>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</si>
  <si>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</si>
  <si>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</si>
  <si>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</si>
  <si>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</si>
  <si>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</si>
  <si>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</si>
  <si>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</si>
  <si>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</si>
  <si>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</si>
  <si>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</si>
  <si>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</si>
  <si>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</si>
  <si>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</si>
  <si>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</si>
  <si>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</si>
  <si>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</si>
  <si>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</si>
  <si>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</si>
  <si>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</si>
  <si>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</si>
  <si>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</si>
  <si>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</si>
  <si>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</si>
  <si>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</si>
  <si>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</si>
  <si>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</si>
  <si>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</si>
  <si>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</si>
  <si>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</si>
  <si>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</si>
  <si>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</si>
  <si>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</si>
  <si>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</si>
  <si>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</si>
  <si>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</si>
  <si>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</si>
  <si>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</si>
  <si>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</si>
  <si>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</si>
  <si>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</si>
  <si>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</si>
  <si>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</si>
  <si>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</si>
  <si>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</si>
  <si>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</si>
  <si>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</si>
  <si>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</si>
  <si>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</si>
  <si>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</si>
  <si>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</si>
  <si>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</si>
  <si>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</si>
  <si>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</si>
  <si>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</si>
  <si>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</si>
  <si>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</si>
  <si>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</si>
  <si>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</si>
  <si>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</si>
  <si>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</si>
  <si>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</si>
  <si>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</si>
  <si>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</si>
  <si>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</si>
  <si>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</si>
  <si>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</si>
  <si>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</si>
  <si>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</si>
  <si>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</si>
  <si>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</si>
  <si>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</si>
  <si>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</si>
  <si>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</si>
  <si>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</si>
  <si>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</si>
  <si>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</si>
  <si>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</si>
  <si>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</si>
  <si>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</si>
  <si>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</si>
  <si>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</si>
  <si>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</si>
  <si>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</si>
  <si>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</si>
  <si>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</si>
  <si>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</si>
  <si>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</si>
  <si>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</si>
  <si>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</si>
  <si>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</si>
  <si>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</si>
  <si>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</si>
  <si>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</si>
  <si>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</si>
  <si>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</si>
  <si>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</si>
  <si>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</si>
  <si>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</si>
  <si>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</si>
  <si>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</si>
  <si>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</si>
  <si>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</si>
  <si>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</si>
  <si>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</si>
  <si>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</si>
  <si>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</si>
  <si>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</si>
  <si>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</si>
  <si>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</si>
  <si>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</si>
  <si>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</si>
  <si>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</si>
  <si>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</si>
  <si>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</si>
  <si>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</si>
  <si>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</si>
  <si>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</si>
  <si>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</si>
  <si>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</si>
  <si>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</si>
  <si>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</si>
  <si>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</si>
  <si>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</si>
  <si>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</si>
  <si>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</si>
  <si>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</si>
  <si>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</si>
  <si>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</si>
  <si>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</si>
  <si>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</si>
  <si>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</si>
  <si>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</si>
  <si>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</si>
  <si>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</si>
  <si>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</si>
  <si>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</si>
  <si>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</si>
  <si>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</si>
  <si>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</si>
  <si>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</si>
  <si>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</si>
  <si>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</si>
  <si>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</si>
  <si>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</si>
  <si>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</si>
  <si>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</si>
  <si>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</si>
  <si>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</si>
  <si>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</si>
  <si>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</si>
  <si>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</si>
  <si>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</si>
  <si>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</si>
  <si>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</si>
  <si>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</si>
  <si>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</si>
  <si>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</si>
  <si>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</si>
  <si>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</si>
  <si>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</si>
  <si>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</si>
  <si>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</si>
  <si>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</si>
  <si>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</si>
  <si>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</si>
  <si>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</si>
  <si>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</si>
  <si>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</si>
  <si>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</si>
  <si>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</si>
  <si>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</si>
  <si>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</si>
  <si>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</si>
  <si>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</si>
  <si>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</si>
  <si>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</si>
  <si>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</si>
  <si>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</si>
  <si>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</si>
  <si>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</si>
  <si>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</si>
  <si>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</si>
  <si>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</si>
  <si>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</si>
  <si>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</si>
  <si>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</si>
  <si>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</si>
  <si>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</si>
  <si>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</si>
  <si>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</si>
  <si>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</si>
  <si>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</si>
  <si>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</si>
  <si>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</si>
  <si>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</si>
  <si>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</si>
  <si>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</si>
  <si>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</si>
  <si>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</si>
  <si>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</si>
  <si>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</si>
  <si>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</si>
  <si>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</si>
  <si>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</si>
  <si>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</si>
  <si>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</si>
  <si>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</si>
  <si>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</si>
  <si>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</si>
  <si>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</si>
  <si>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</si>
  <si>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</si>
  <si>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</si>
  <si>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</si>
  <si>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</si>
  <si>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</si>
  <si>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</si>
  <si>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</si>
  <si>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</si>
  <si>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</si>
  <si>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</si>
  <si>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</si>
  <si>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</si>
  <si>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</si>
  <si>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</si>
  <si>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</si>
  <si>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</si>
  <si>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</si>
  <si>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</si>
  <si>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</si>
  <si>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</si>
  <si>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</si>
  <si>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</si>
  <si>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</si>
  <si>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</si>
  <si>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</si>
  <si>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</si>
  <si>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</si>
  <si>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</si>
  <si>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</si>
  <si>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</si>
  <si>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</si>
  <si>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</si>
  <si>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</si>
  <si>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</si>
  <si>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</si>
  <si>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</si>
  <si>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</si>
  <si>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</si>
  <si>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</si>
  <si>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</si>
  <si>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</si>
  <si>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</si>
  <si>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</si>
  <si>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</si>
  <si>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</si>
  <si>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</si>
  <si>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</si>
  <si>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</si>
  <si>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</si>
  <si>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</si>
  <si>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</si>
  <si>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</si>
  <si>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</si>
  <si>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</si>
  <si>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</si>
  <si>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</si>
  <si>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</si>
  <si>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</si>
  <si>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</si>
  <si>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</si>
  <si>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</si>
  <si>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</si>
  <si>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</si>
  <si>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</si>
  <si>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</si>
  <si>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</si>
  <si>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</si>
  <si>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</si>
  <si>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</si>
  <si>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</si>
  <si>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</si>
  <si>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</si>
  <si>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</si>
  <si>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</si>
  <si>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</si>
  <si>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</si>
  <si>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</si>
  <si>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</si>
  <si>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</si>
  <si>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</si>
  <si>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</si>
  <si>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</si>
  <si>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</si>
  <si>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</si>
  <si>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</si>
  <si>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</si>
  <si>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</si>
  <si>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</si>
  <si>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</si>
  <si>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</si>
  <si>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</si>
  <si>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</si>
  <si>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</si>
  <si>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</si>
  <si>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</si>
  <si>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</si>
  <si>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</si>
  <si>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</si>
  <si>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</si>
  <si>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</si>
  <si>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</si>
  <si>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</si>
  <si>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</si>
  <si>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</si>
  <si>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</si>
  <si>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</si>
  <si>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</si>
  <si>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</si>
  <si>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</si>
  <si>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</si>
  <si>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</si>
  <si>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</si>
  <si>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</si>
  <si>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</si>
  <si>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</si>
  <si>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</si>
  <si>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</si>
  <si>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</si>
  <si>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</si>
  <si>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</si>
  <si>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</si>
  <si>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</si>
  <si>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</si>
  <si>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</si>
  <si>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</si>
  <si>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</si>
  <si>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</si>
  <si>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</si>
  <si>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</si>
  <si>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</si>
  <si>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</si>
  <si>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</si>
  <si>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</si>
  <si>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</si>
  <si>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</si>
  <si>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</si>
  <si>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</si>
  <si>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</si>
  <si>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</si>
  <si>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</si>
  <si>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</si>
  <si>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</si>
  <si>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</si>
  <si>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</si>
  <si>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</si>
  <si>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</si>
  <si>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</si>
  <si>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</si>
  <si>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</si>
  <si>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</si>
  <si>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</si>
  <si>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</si>
  <si>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</si>
  <si>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</si>
  <si>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</si>
  <si>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</si>
  <si>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</si>
  <si>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</si>
  <si>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</si>
  <si>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</si>
  <si>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</si>
  <si>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</si>
  <si>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</si>
  <si>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</si>
  <si>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</si>
  <si>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</si>
  <si>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</si>
  <si>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</si>
  <si>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</si>
  <si>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</si>
  <si>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</si>
  <si>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</si>
  <si>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</si>
  <si>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</si>
  <si>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</si>
  <si>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</si>
  <si>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</si>
  <si>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</si>
  <si>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</si>
  <si>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</si>
  <si>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</si>
  <si>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</si>
  <si>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</si>
  <si>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</si>
  <si>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</si>
  <si>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</si>
  <si>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</si>
  <si>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</si>
  <si>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</si>
  <si>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</si>
  <si>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</si>
  <si>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</si>
  <si>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</si>
  <si>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</si>
  <si>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</si>
  <si>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</si>
  <si>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</si>
  <si>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</si>
  <si>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</si>
  <si>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</si>
  <si>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</si>
  <si>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</si>
  <si>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</si>
  <si>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</si>
  <si>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</si>
  <si>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</si>
  <si>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</si>
  <si>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</si>
  <si>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</si>
  <si>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</si>
  <si>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</si>
  <si>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</si>
  <si>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</si>
  <si>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</si>
  <si>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</si>
  <si>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</si>
  <si>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</si>
  <si>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</si>
  <si>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</si>
  <si>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</si>
  <si>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</si>
  <si>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</si>
  <si>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</si>
  <si>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</si>
  <si>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</si>
  <si>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</si>
  <si>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</si>
  <si>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</si>
  <si>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</si>
  <si>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</si>
  <si>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</si>
  <si>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</si>
  <si>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</si>
  <si>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</si>
  <si>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</si>
  <si>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</si>
  <si>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</si>
  <si>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</si>
  <si>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</si>
  <si>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</si>
  <si>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</si>
  <si>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</si>
  <si>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</si>
  <si>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</si>
  <si>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</si>
  <si>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</si>
  <si>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</si>
  <si>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</si>
  <si>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</si>
  <si>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</si>
  <si>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</si>
  <si>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</si>
  <si>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</si>
  <si>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</si>
  <si>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</si>
  <si>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</si>
  <si>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</si>
  <si>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</si>
  <si>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</si>
  <si>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</si>
  <si>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</si>
  <si>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</si>
  <si>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</si>
  <si>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</si>
  <si>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</si>
  <si>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</si>
  <si>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</si>
  <si>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</si>
  <si>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</si>
  <si>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</si>
  <si>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</si>
  <si>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</si>
  <si>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</si>
  <si>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</si>
  <si>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</si>
  <si>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</si>
  <si>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</si>
  <si>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</si>
  <si>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</si>
  <si>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</si>
  <si>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</si>
  <si>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</si>
  <si>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</si>
  <si>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</si>
  <si>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</si>
  <si>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</si>
  <si>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</si>
  <si>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</si>
  <si>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</si>
  <si>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</si>
  <si>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</si>
  <si>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</si>
  <si>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</si>
  <si>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</si>
  <si>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</si>
  <si>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</si>
  <si>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</si>
  <si>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</si>
  <si>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</si>
  <si>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</si>
  <si>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</si>
  <si>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</si>
  <si>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</si>
  <si>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</si>
  <si>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</si>
  <si>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</si>
  <si>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</si>
  <si>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</si>
  <si>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</si>
  <si>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</si>
  <si>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</si>
  <si>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</si>
  <si>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</si>
  <si>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</si>
  <si>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</si>
  <si>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</si>
  <si>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</si>
  <si>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</si>
  <si>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</si>
  <si>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</si>
  <si>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</si>
  <si>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</si>
  <si>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</si>
  <si>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</si>
  <si>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</si>
  <si>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</si>
  <si>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</si>
  <si>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</si>
  <si>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</si>
  <si>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</si>
  <si>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</si>
  <si>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</si>
  <si>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</si>
  <si>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</si>
  <si>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</si>
  <si>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</si>
  <si>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</si>
  <si>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</si>
  <si>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</si>
  <si>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</si>
  <si>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</si>
  <si>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</si>
  <si>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</si>
  <si>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</si>
  <si>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</si>
  <si>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</si>
  <si>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</si>
  <si>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</si>
  <si>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</si>
  <si>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</si>
  <si>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</si>
  <si>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</si>
  <si>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</si>
  <si>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</si>
  <si>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</si>
  <si>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</si>
  <si>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</si>
  <si>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</si>
  <si>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</si>
  <si>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</si>
  <si>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</si>
  <si>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</si>
  <si>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</si>
  <si>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</si>
  <si>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</si>
  <si>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</si>
  <si>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</si>
  <si>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</si>
  <si>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</si>
  <si>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</si>
  <si>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</si>
  <si>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</si>
  <si>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</si>
  <si>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</si>
  <si>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</si>
  <si>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</si>
  <si>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</si>
  <si>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</si>
  <si>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</si>
  <si>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</si>
  <si>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</si>
  <si>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</si>
  <si>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</si>
  <si>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</si>
  <si>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</si>
  <si>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</si>
  <si>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</si>
  <si>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</si>
  <si>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</si>
  <si>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</si>
  <si>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</si>
  <si>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</si>
  <si>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</si>
  <si>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</si>
  <si>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</si>
  <si>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</si>
  <si>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</si>
  <si>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</si>
  <si>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</si>
  <si>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</si>
  <si>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</si>
  <si>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</si>
  <si>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</si>
  <si>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</si>
  <si>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</si>
  <si>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</si>
  <si>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</si>
  <si>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</si>
  <si>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</si>
  <si>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</si>
  <si>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</si>
  <si>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</si>
  <si>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</si>
  <si>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</si>
  <si>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</si>
  <si>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</si>
  <si>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</si>
  <si>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</si>
  <si>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</si>
  <si>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</si>
  <si>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</si>
  <si>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</si>
  <si>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</si>
  <si>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</si>
  <si>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</si>
  <si>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</si>
  <si>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</si>
  <si>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</si>
  <si>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</si>
  <si>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</si>
  <si>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</si>
  <si>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</si>
  <si>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</si>
  <si>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</si>
  <si>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</si>
  <si>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</si>
  <si>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</si>
  <si>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</si>
  <si>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</si>
  <si>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</si>
  <si>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</si>
  <si>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</si>
  <si>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</si>
  <si>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</si>
  <si>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</si>
  <si>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</si>
  <si>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</si>
  <si>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</si>
  <si>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</si>
  <si>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</si>
  <si>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</si>
  <si>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</si>
  <si>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</si>
  <si>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</si>
  <si>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</si>
  <si>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</si>
  <si>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</si>
  <si>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</si>
  <si>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</si>
  <si>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</si>
  <si>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</si>
  <si>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</si>
  <si>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</si>
  <si>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</si>
  <si>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</si>
  <si>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</si>
  <si>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</si>
  <si>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</si>
  <si>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</si>
  <si>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</si>
  <si>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</si>
  <si>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</si>
  <si>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</si>
  <si>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</si>
  <si>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</si>
  <si>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</si>
  <si>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</si>
  <si>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</si>
  <si>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</si>
  <si>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</si>
  <si>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</si>
  <si>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</si>
  <si>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</si>
  <si>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</si>
  <si>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</si>
  <si>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</si>
  <si>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</si>
  <si>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</si>
  <si>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</si>
  <si>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</si>
  <si>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</si>
  <si>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</si>
  <si>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</si>
  <si>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</si>
  <si>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</si>
  <si>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</si>
  <si>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</si>
  <si>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</si>
  <si>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</si>
  <si>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</si>
  <si>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</si>
  <si>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</si>
  <si>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</si>
  <si>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</si>
  <si>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</si>
  <si>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</si>
  <si>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</si>
  <si>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</si>
  <si>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</si>
  <si>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</si>
  <si>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</si>
  <si>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</si>
  <si>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</si>
  <si>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</si>
  <si>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</si>
  <si>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</si>
  <si>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</si>
  <si>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</si>
  <si>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</si>
  <si>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</si>
  <si>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</si>
  <si>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</si>
  <si>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</si>
  <si>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</si>
  <si>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</si>
  <si>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</si>
  <si>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</si>
  <si>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</si>
  <si>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</si>
  <si>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</si>
  <si>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</si>
  <si>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</si>
  <si>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</si>
  <si>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</si>
  <si>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</si>
  <si>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</si>
  <si>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</si>
  <si>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</si>
  <si>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</si>
  <si>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</si>
  <si>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</si>
  <si>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</si>
  <si>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</si>
  <si>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</si>
  <si>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</si>
  <si>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</si>
  <si>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</si>
  <si>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</si>
  <si>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</si>
  <si>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</si>
  <si>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</si>
  <si>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</si>
  <si>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</si>
  <si>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</si>
  <si>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</si>
  <si>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</si>
  <si>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</si>
  <si>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</si>
  <si>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</si>
  <si>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</si>
  <si>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</si>
  <si>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</si>
  <si>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</si>
  <si>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</si>
  <si>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</si>
  <si>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</si>
  <si>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</si>
  <si>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</si>
  <si>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</si>
  <si>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</si>
  <si>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</si>
  <si>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</si>
  <si>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</si>
  <si>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</si>
  <si>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</si>
  <si>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</si>
  <si>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</si>
  <si>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</si>
  <si>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</si>
  <si>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</si>
  <si>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</si>
  <si>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</si>
  <si>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</si>
  <si>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</si>
  <si>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</si>
  <si>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</si>
  <si>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</si>
  <si>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</si>
  <si>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</si>
  <si>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</si>
  <si>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</si>
  <si>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</si>
  <si>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</si>
  <si>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</si>
  <si>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</si>
  <si>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</si>
  <si>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</si>
  <si>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</si>
  <si>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</si>
  <si>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</si>
  <si>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</si>
  <si>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</si>
  <si>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</si>
  <si>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</si>
  <si>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</si>
  <si>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</si>
  <si>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</si>
  <si>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</si>
  <si>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</si>
  <si>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</si>
  <si>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</si>
  <si>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</si>
  <si>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</si>
  <si>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</si>
  <si>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</si>
  <si>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</si>
  <si>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</si>
  <si>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</si>
  <si>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</si>
  <si>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</si>
  <si>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</si>
  <si>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</si>
  <si>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</si>
  <si>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</si>
  <si>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</si>
  <si>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</si>
  <si>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</si>
  <si>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</si>
  <si>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</si>
  <si>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</si>
  <si>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</si>
  <si>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</si>
  <si>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</si>
  <si>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</si>
  <si>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</si>
  <si>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</si>
  <si>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</si>
  <si>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</si>
  <si>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</si>
  <si>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</si>
  <si>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</si>
  <si>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</si>
  <si>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</si>
  <si>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</si>
  <si>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</si>
  <si>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</si>
  <si>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</si>
  <si>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</si>
  <si>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</si>
  <si>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</si>
  <si>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</si>
  <si>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</si>
  <si>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</si>
  <si>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</si>
  <si>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</si>
  <si>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</si>
  <si>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</si>
  <si>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</si>
  <si>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</si>
  <si>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</si>
  <si>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</si>
  <si>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</si>
  <si>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</si>
  <si>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</si>
  <si>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</si>
  <si>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</si>
  <si>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</si>
  <si>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</si>
  <si>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</si>
  <si>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</si>
  <si>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</si>
  <si>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</si>
  <si>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</si>
  <si>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</si>
  <si>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</si>
  <si>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</si>
  <si>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</si>
  <si>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</si>
  <si>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</si>
  <si>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</si>
  <si>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</si>
  <si>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</si>
  <si>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</si>
  <si>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</si>
  <si>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</si>
  <si>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</si>
  <si>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</si>
  <si>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</si>
  <si>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</si>
  <si>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</si>
  <si>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</si>
  <si>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</si>
  <si>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</si>
  <si>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</si>
  <si>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</si>
  <si>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</si>
  <si>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</si>
  <si>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</si>
  <si>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</si>
  <si>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</si>
  <si>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</si>
  <si>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</si>
  <si>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</si>
  <si>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</si>
  <si>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</si>
  <si>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</si>
  <si>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</si>
  <si>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</si>
  <si>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</si>
  <si>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</si>
  <si>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</si>
  <si>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</si>
  <si>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</si>
  <si>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</si>
  <si>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</si>
  <si>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</si>
  <si>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</si>
  <si>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</si>
  <si>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</si>
  <si>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</si>
  <si>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</si>
  <si>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</si>
  <si>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</si>
  <si>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</si>
  <si>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</si>
  <si>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</si>
  <si>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</si>
  <si>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</si>
  <si>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</si>
  <si>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</si>
  <si>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</si>
  <si>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</si>
  <si>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</si>
  <si>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</si>
  <si>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</si>
  <si>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</si>
  <si>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</si>
  <si>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</si>
  <si>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</si>
  <si>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</si>
  <si>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</si>
  <si>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</si>
  <si>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</si>
  <si>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</si>
  <si>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</si>
  <si>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</si>
  <si>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</si>
  <si>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</si>
  <si>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</si>
  <si>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</si>
  <si>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</si>
  <si>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</si>
  <si>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</si>
  <si>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</si>
  <si>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</si>
  <si>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</si>
  <si>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</si>
  <si>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</si>
  <si>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</si>
  <si>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</si>
  <si>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</si>
  <si>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</si>
  <si>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</si>
  <si>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</si>
  <si>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</si>
  <si>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</si>
  <si>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</si>
  <si>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</si>
  <si>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</si>
  <si>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</si>
  <si>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</si>
  <si>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</si>
  <si>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</si>
  <si>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</si>
  <si>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</si>
  <si>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</si>
  <si>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</si>
  <si>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</si>
  <si>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</si>
  <si>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</si>
  <si>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</si>
  <si>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</si>
  <si>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</si>
  <si>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</si>
  <si>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</si>
  <si>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</si>
  <si>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</si>
  <si>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</si>
  <si>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</si>
  <si>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</si>
  <si>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</si>
  <si>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</si>
  <si>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</si>
  <si>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</si>
  <si>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</si>
  <si>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</si>
  <si>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</si>
  <si>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</si>
  <si>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</si>
  <si>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</si>
  <si>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</si>
  <si>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</si>
  <si>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</si>
  <si>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</si>
  <si>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</si>
  <si>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</si>
  <si>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</si>
  <si>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</si>
  <si>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</si>
  <si>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</si>
  <si>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</si>
  <si>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</si>
  <si>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</si>
  <si>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</si>
  <si>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</si>
  <si>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</si>
  <si>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</si>
  <si>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</si>
  <si>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</si>
  <si>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</si>
  <si>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</si>
  <si>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</si>
  <si>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</si>
  <si>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</si>
  <si>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</si>
  <si>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</si>
  <si>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</si>
  <si>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</si>
  <si>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</si>
  <si>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</si>
  <si>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</si>
  <si>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</si>
  <si>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</si>
  <si>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</si>
  <si>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</si>
  <si>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</si>
  <si>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</si>
  <si>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</si>
  <si>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</si>
  <si>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</si>
  <si>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</si>
  <si>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</si>
  <si>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</si>
  <si>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</si>
  <si>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</si>
  <si>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</si>
  <si>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</si>
  <si>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</si>
  <si>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</si>
  <si>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</si>
  <si>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</si>
  <si>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</si>
  <si>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</si>
  <si>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</si>
  <si>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</si>
  <si>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</si>
  <si>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</si>
  <si>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</si>
  <si>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</si>
  <si>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</si>
  <si>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</si>
  <si>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</si>
  <si>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</si>
  <si>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</si>
  <si>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</si>
  <si>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</si>
  <si>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</si>
  <si>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</si>
  <si>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</si>
  <si>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</si>
  <si>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</si>
  <si>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</si>
  <si>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</si>
  <si>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</si>
  <si>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</si>
  <si>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</si>
  <si>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</si>
  <si>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</si>
  <si>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</si>
  <si>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</si>
  <si>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</si>
  <si>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</si>
  <si>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</si>
  <si>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</si>
  <si>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</si>
  <si>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</si>
  <si>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</si>
  <si>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</si>
  <si>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</si>
  <si>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</si>
  <si>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</si>
  <si>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</si>
  <si>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</si>
  <si>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</si>
  <si>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</si>
  <si>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</si>
  <si>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</si>
  <si>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</si>
  <si>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</si>
  <si>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</si>
  <si>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</si>
  <si>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</si>
  <si>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</si>
  <si>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</si>
  <si>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</si>
  <si>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</si>
  <si>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</si>
  <si>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</si>
  <si>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</si>
  <si>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</si>
  <si>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</si>
  <si>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</si>
  <si>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</si>
  <si>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</si>
  <si>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</si>
  <si>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</si>
  <si>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</si>
  <si>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</si>
  <si>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</si>
  <si>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</si>
  <si>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</si>
  <si>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</si>
  <si>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</si>
  <si>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</si>
  <si>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</si>
  <si>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</si>
  <si>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</si>
  <si>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</si>
  <si>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</si>
  <si>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</si>
  <si>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</si>
  <si>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</si>
  <si>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</si>
  <si>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</si>
  <si>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</si>
  <si>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</si>
  <si>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</si>
  <si>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</si>
  <si>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</si>
  <si>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</si>
  <si>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</si>
  <si>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</si>
  <si>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</si>
  <si>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</si>
  <si>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</si>
  <si>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</si>
  <si>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</si>
  <si>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</si>
  <si>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</si>
  <si>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</si>
  <si>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</si>
  <si>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</si>
  <si>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</si>
  <si>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</si>
  <si>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</si>
  <si>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</si>
  <si>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</si>
  <si>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</si>
  <si>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</si>
  <si>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</si>
  <si>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</si>
  <si>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</si>
  <si>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</si>
  <si>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</si>
  <si>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</si>
  <si>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</si>
  <si>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</si>
  <si>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</si>
  <si>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</si>
  <si>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</si>
  <si>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</si>
  <si>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</si>
  <si>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</si>
  <si>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</si>
  <si>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</si>
  <si>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</si>
  <si>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</si>
  <si>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</si>
  <si>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</si>
  <si>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</si>
  <si>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</si>
  <si>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</si>
  <si>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</si>
  <si>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</si>
  <si>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</si>
  <si>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</si>
  <si>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</si>
  <si>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</si>
  <si>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</si>
  <si>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</si>
  <si>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</si>
  <si>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</si>
  <si>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</si>
  <si>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</si>
  <si>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</si>
  <si>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</si>
  <si>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</si>
  <si>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</si>
  <si>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</si>
  <si>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</si>
  <si>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</si>
  <si>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</si>
  <si>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</si>
  <si>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</si>
  <si>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</si>
  <si>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</si>
  <si>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</si>
  <si>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</si>
  <si>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</si>
  <si>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</si>
  <si>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</si>
  <si>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</si>
  <si>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</si>
  <si>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</si>
  <si>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</si>
  <si>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</si>
  <si>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</si>
  <si>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</si>
  <si>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</si>
  <si>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</si>
  <si>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</si>
  <si>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</si>
  <si>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</si>
  <si>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</si>
  <si>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</si>
  <si>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</si>
  <si>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</si>
  <si>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</si>
  <si>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</si>
  <si>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</si>
  <si>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</si>
  <si>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</si>
  <si>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</si>
  <si>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</si>
  <si>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</si>
  <si>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</si>
  <si>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</si>
  <si>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</si>
  <si>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</si>
  <si>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</si>
  <si>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</si>
  <si>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</si>
  <si>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</si>
  <si>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</si>
  <si>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</si>
  <si>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</si>
  <si>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</si>
  <si>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</si>
  <si>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</si>
  <si>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</si>
  <si>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</si>
  <si>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</si>
  <si>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</si>
  <si>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</si>
  <si>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</si>
  <si>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</si>
  <si>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</si>
  <si>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</si>
  <si>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</si>
  <si>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</si>
  <si>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</si>
  <si>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</si>
  <si>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</si>
  <si>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</si>
  <si>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</si>
  <si>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</si>
  <si>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</si>
  <si>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</si>
  <si>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</si>
  <si>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</si>
  <si>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</si>
  <si>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</si>
  <si>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</si>
  <si>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</si>
  <si>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</si>
  <si>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</si>
  <si>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</si>
  <si>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</si>
  <si>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</si>
  <si>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</si>
  <si>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</si>
  <si>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</si>
  <si>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</si>
  <si>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</si>
  <si>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</si>
  <si>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</si>
  <si>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</si>
  <si>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</si>
  <si>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</si>
  <si>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</si>
  <si>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</si>
  <si>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</si>
  <si>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</si>
  <si>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</si>
  <si>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</si>
  <si>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</si>
  <si>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</si>
  <si>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</si>
  <si>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</si>
  <si>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</si>
  <si>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</si>
  <si>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</si>
  <si>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</si>
  <si>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</si>
  <si>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</si>
  <si>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</si>
  <si>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</si>
  <si>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</si>
  <si>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</si>
  <si>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</si>
  <si>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</si>
  <si>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</si>
  <si>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</si>
  <si>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</si>
  <si>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</si>
  <si>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</si>
  <si>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</si>
  <si>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</si>
  <si>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</si>
  <si>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</si>
  <si>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</si>
  <si>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</si>
  <si>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</si>
  <si>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</si>
  <si>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</si>
  <si>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</si>
  <si>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</si>
  <si>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</si>
  <si>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</si>
  <si>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</si>
  <si>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</si>
  <si>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</si>
  <si>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</si>
  <si>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</si>
  <si>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</si>
  <si>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</si>
  <si>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</si>
  <si>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</si>
  <si>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</si>
  <si>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</si>
  <si>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</si>
  <si>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</si>
  <si>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</si>
  <si>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</si>
  <si>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</si>
  <si>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</si>
  <si>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</si>
  <si>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</si>
  <si>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</si>
  <si>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</si>
  <si>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</si>
  <si>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</si>
  <si>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</si>
  <si>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</si>
  <si>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</si>
  <si>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</si>
  <si>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</si>
  <si>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</si>
  <si>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</si>
  <si>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</si>
  <si>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</si>
  <si>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</si>
  <si>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</si>
  <si>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</si>
  <si>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</si>
  <si>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</si>
  <si>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</si>
  <si>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</si>
  <si>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</si>
  <si>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</si>
  <si>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</si>
  <si>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</si>
  <si>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</si>
  <si>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</si>
  <si>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</si>
  <si>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</si>
  <si>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</si>
  <si>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</si>
  <si>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</si>
  <si>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</si>
  <si>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</si>
  <si>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</si>
  <si>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</si>
  <si>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</si>
  <si>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</si>
  <si>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</si>
  <si>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</si>
  <si>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</si>
  <si>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</si>
  <si>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</si>
  <si>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</si>
  <si>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</si>
  <si>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</si>
  <si>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</si>
  <si>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</si>
  <si>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</si>
  <si>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</si>
  <si>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</si>
  <si>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</si>
  <si>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</si>
  <si>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</si>
  <si>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</si>
  <si>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</si>
  <si>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</si>
  <si>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</si>
  <si>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</si>
  <si>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</si>
  <si>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</si>
  <si>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</si>
  <si>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</si>
  <si>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</si>
  <si>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</si>
  <si>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</si>
  <si>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</si>
  <si>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</si>
  <si>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</si>
  <si>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</si>
  <si>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</si>
  <si>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</si>
  <si>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</si>
  <si>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</si>
  <si>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</si>
  <si>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</si>
  <si>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</si>
  <si>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</si>
  <si>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</si>
  <si>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</si>
  <si>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</si>
  <si>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</si>
  <si>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</si>
  <si>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</si>
  <si>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</si>
  <si>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</si>
  <si>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</si>
  <si>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</si>
  <si>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</si>
  <si>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</si>
  <si>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</si>
  <si>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</si>
  <si>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</si>
  <si>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</si>
  <si>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</si>
  <si>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</si>
  <si>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</si>
  <si>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</si>
  <si>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</si>
  <si>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</si>
  <si>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</si>
  <si>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</si>
  <si>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</si>
  <si>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</si>
  <si>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</si>
  <si>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</si>
  <si>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</si>
  <si>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</si>
  <si>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</si>
  <si>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</si>
  <si>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</si>
  <si>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</si>
  <si>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</si>
  <si>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</si>
  <si>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</si>
  <si>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</si>
  <si>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</si>
  <si>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</si>
  <si>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</si>
  <si>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</si>
  <si>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</si>
  <si>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</si>
  <si>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</si>
  <si>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</si>
  <si>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</si>
  <si>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</si>
  <si>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</si>
  <si>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</si>
  <si>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</si>
  <si>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</si>
  <si>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</si>
  <si>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</si>
  <si>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</si>
  <si>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</si>
  <si>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</si>
  <si>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</si>
  <si>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</si>
  <si>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</si>
  <si>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</si>
  <si>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</si>
  <si>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</si>
  <si>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</si>
  <si>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</si>
  <si>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</si>
  <si>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</si>
  <si>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</si>
  <si>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</si>
  <si>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</si>
  <si>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</si>
  <si>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</si>
  <si>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</si>
  <si>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</si>
  <si>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</si>
  <si>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</si>
  <si>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</si>
  <si>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</si>
  <si>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</si>
  <si>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</si>
  <si>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</si>
  <si>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</si>
  <si>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</si>
  <si>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</si>
  <si>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</si>
  <si>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</si>
  <si>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</si>
  <si>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</si>
  <si>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</si>
  <si>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</si>
  <si>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</si>
  <si>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</si>
  <si>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</si>
  <si>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</si>
  <si>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</si>
  <si>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</si>
  <si>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</si>
  <si>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</si>
  <si>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</si>
  <si>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</si>
  <si>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</si>
  <si>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</si>
  <si>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</si>
  <si>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</si>
  <si>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</si>
  <si>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</si>
  <si>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</si>
  <si>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</si>
  <si>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</si>
  <si>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</si>
  <si>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</si>
  <si>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</si>
  <si>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</si>
  <si>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</si>
  <si>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</si>
  <si>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</si>
  <si>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</si>
  <si>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</si>
  <si>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</si>
  <si>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</si>
  <si>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</si>
  <si>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</si>
  <si>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</si>
  <si>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</si>
  <si>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</si>
  <si>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</si>
  <si>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</si>
  <si>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</si>
  <si>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</si>
  <si>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</si>
  <si>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</si>
  <si>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</si>
  <si>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</si>
  <si>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</si>
  <si>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</si>
  <si>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</si>
  <si>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</si>
  <si>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</si>
  <si>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</si>
  <si>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</si>
  <si>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</si>
  <si>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</si>
  <si>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</si>
  <si>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</si>
  <si>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</si>
  <si>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</si>
  <si>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</si>
  <si>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</si>
  <si>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</si>
  <si>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</si>
  <si>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</si>
  <si>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</si>
  <si>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</si>
  <si>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</si>
  <si>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</si>
  <si>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</si>
  <si>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</si>
  <si>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</si>
  <si>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</si>
  <si>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</si>
  <si>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</si>
  <si>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</si>
  <si>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</si>
  <si>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</si>
  <si>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</si>
  <si>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</si>
  <si>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</si>
  <si>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</si>
  <si>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</si>
  <si>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</si>
  <si>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</si>
  <si>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</si>
  <si>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</si>
  <si>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</si>
  <si>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</si>
  <si>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</si>
  <si>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</si>
  <si>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</si>
  <si>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</si>
  <si>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</si>
  <si>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</si>
  <si>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</si>
  <si>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</si>
  <si>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</si>
  <si>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</si>
  <si>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</si>
  <si>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</si>
  <si>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</si>
  <si>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</si>
  <si>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</si>
  <si>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</si>
  <si>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</si>
  <si>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</si>
  <si>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</si>
  <si>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</si>
  <si>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</si>
  <si>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</si>
  <si>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</si>
  <si>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</si>
  <si>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</si>
  <si>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</si>
  <si>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</si>
  <si>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</si>
  <si>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</si>
  <si>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</si>
  <si>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</si>
  <si>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</si>
  <si>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</si>
  <si>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</si>
  <si>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</si>
  <si>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</si>
  <si>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</si>
  <si>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</si>
  <si>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</si>
  <si>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</si>
  <si>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</si>
  <si>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</si>
  <si>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</si>
  <si>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</si>
  <si>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</si>
  <si>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</si>
  <si>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</si>
  <si>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</si>
  <si>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</si>
  <si>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</si>
  <si>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</si>
  <si>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</si>
  <si>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</si>
  <si>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</si>
  <si>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</si>
  <si>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</si>
  <si>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</si>
  <si>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</si>
  <si>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</si>
  <si>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</si>
  <si>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</si>
  <si>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</si>
  <si>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</si>
  <si>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</si>
  <si>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</si>
  <si>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</si>
  <si>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</si>
  <si>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</si>
  <si>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</si>
  <si>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</si>
  <si>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</si>
  <si>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</si>
  <si>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</si>
  <si>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</si>
  <si>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</si>
  <si>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</si>
  <si>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</si>
  <si>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</si>
  <si>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</si>
  <si>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</si>
  <si>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</si>
  <si>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</si>
  <si>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</si>
  <si>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</si>
  <si>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</si>
  <si>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</si>
  <si>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</si>
  <si>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</si>
  <si>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</si>
  <si>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</si>
  <si>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</si>
  <si>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</si>
  <si>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</si>
  <si>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</si>
  <si>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</si>
  <si>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</si>
  <si>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</si>
  <si>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</si>
  <si>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</si>
  <si>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</si>
  <si>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</si>
  <si>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</si>
  <si>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</si>
  <si>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</si>
  <si>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</si>
  <si>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</si>
  <si>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</si>
  <si>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</si>
  <si>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</si>
  <si>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</si>
  <si>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</si>
  <si>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</si>
  <si>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</si>
  <si>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</si>
  <si>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</si>
  <si>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</si>
  <si>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</si>
  <si>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</si>
  <si>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</si>
  <si>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</si>
  <si>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</si>
  <si>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</si>
  <si>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</si>
  <si>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</si>
  <si>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</si>
  <si>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</si>
  <si>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</si>
  <si>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</si>
  <si>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</si>
  <si>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</si>
  <si>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</si>
  <si>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</si>
  <si>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</si>
  <si>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</si>
  <si>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</si>
  <si>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</si>
  <si>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</si>
  <si>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</si>
  <si>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</si>
  <si>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</si>
  <si>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</si>
  <si>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</si>
  <si>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</si>
  <si>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</si>
  <si>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</si>
  <si>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</si>
  <si>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</si>
  <si>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</si>
  <si>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</si>
  <si>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</si>
  <si>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</si>
  <si>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</si>
  <si>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</si>
  <si>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</si>
  <si>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</si>
  <si>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</si>
  <si>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</si>
  <si>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</si>
  <si>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</si>
  <si>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</si>
  <si>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</si>
  <si>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</si>
  <si>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</si>
  <si>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</si>
  <si>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</si>
  <si>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</si>
  <si>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</si>
  <si>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</si>
  <si>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</si>
  <si>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</si>
  <si>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</si>
  <si>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</si>
  <si>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</si>
  <si>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</si>
  <si>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</si>
  <si>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</si>
  <si>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</si>
  <si>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</si>
  <si>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</si>
  <si>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</si>
  <si>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</si>
  <si>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</si>
  <si>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</si>
  <si>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</si>
  <si>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</si>
  <si>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</si>
  <si>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</si>
  <si>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</si>
  <si>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</si>
  <si>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</si>
  <si>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</si>
  <si>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</si>
  <si>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</si>
  <si>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</si>
  <si>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</si>
  <si>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</si>
  <si>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</si>
  <si>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</si>
  <si>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</si>
  <si>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</si>
  <si>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</si>
  <si>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</si>
  <si>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</si>
  <si>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</si>
  <si>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</si>
  <si>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</si>
  <si>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</si>
  <si>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</si>
  <si>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</si>
  <si>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</si>
  <si>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</si>
  <si>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</si>
  <si>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</si>
  <si>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</si>
  <si>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</si>
  <si>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</si>
  <si>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</si>
  <si>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</si>
  <si>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</si>
  <si>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</si>
  <si>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</si>
  <si>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</si>
  <si>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</si>
  <si>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</si>
  <si>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</si>
  <si>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</si>
  <si>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</si>
  <si>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</si>
  <si>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</si>
  <si>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</si>
  <si>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</si>
  <si>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</si>
  <si>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</si>
  <si>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</si>
  <si>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</si>
  <si>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</si>
  <si>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</si>
  <si>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</si>
  <si>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</si>
  <si>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</si>
  <si>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</si>
  <si>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</si>
  <si>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</si>
  <si>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</si>
  <si>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</si>
  <si>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</si>
  <si>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</si>
  <si>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</si>
  <si>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</si>
  <si>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</si>
  <si>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</si>
  <si>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</si>
  <si>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</si>
  <si>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</si>
  <si>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</si>
  <si>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</si>
  <si>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</si>
  <si>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</si>
  <si>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</si>
  <si>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</si>
  <si>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</si>
  <si>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</si>
  <si>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</si>
  <si>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</si>
  <si>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</si>
  <si>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</si>
  <si>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</si>
  <si>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</si>
  <si>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</si>
  <si>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</si>
  <si>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</si>
  <si>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</si>
  <si>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</si>
  <si>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</si>
  <si>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</si>
  <si>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</si>
  <si>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</si>
  <si>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</si>
  <si>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</si>
  <si>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</si>
  <si>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</si>
  <si>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</si>
  <si>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</si>
  <si>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</si>
  <si>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</si>
  <si>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</si>
  <si>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</si>
  <si>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</si>
  <si>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</si>
  <si>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</si>
  <si>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</si>
  <si>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</si>
  <si>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</si>
  <si>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</si>
  <si>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</si>
  <si>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</si>
  <si>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</si>
  <si>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</si>
  <si>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</si>
  <si>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</si>
  <si>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</si>
  <si>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</si>
  <si>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</si>
  <si>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</si>
  <si>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</si>
  <si>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</si>
  <si>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</si>
  <si>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</si>
  <si>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</si>
  <si>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</si>
  <si>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</si>
  <si>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</si>
  <si>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</si>
  <si>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</si>
  <si>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</si>
  <si>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</si>
  <si>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</si>
  <si>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</si>
  <si>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</si>
  <si>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</si>
  <si>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</si>
  <si>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</si>
  <si>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</si>
  <si>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</si>
  <si>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</si>
  <si>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</si>
  <si>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</si>
  <si>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</si>
  <si>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</si>
  <si>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</si>
  <si>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</si>
  <si>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</si>
  <si>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</si>
  <si>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</si>
  <si>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</si>
  <si>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</si>
  <si>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</si>
  <si>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</si>
  <si>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</si>
  <si>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</si>
  <si>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</si>
  <si>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</si>
  <si>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</si>
  <si>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</si>
  <si>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</si>
  <si>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</si>
  <si>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</si>
  <si>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</si>
  <si>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</si>
  <si>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</si>
  <si>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</si>
  <si>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</si>
  <si>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</si>
  <si>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</si>
  <si>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</si>
  <si>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</si>
  <si>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</si>
  <si>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</si>
  <si>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</si>
  <si>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</si>
  <si>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</si>
  <si>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</si>
  <si>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</si>
  <si>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</si>
  <si>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</si>
  <si>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</si>
  <si>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</si>
  <si>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</si>
  <si>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</si>
  <si>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</si>
  <si>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</si>
  <si>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</si>
  <si>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</si>
  <si>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</si>
  <si>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</si>
  <si>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</si>
  <si>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</si>
  <si>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</si>
  <si>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</si>
  <si>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</si>
  <si>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</si>
  <si>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</si>
  <si>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</si>
  <si>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</si>
  <si>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</si>
  <si>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</si>
  <si>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</si>
  <si>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</si>
  <si>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</si>
  <si>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</si>
  <si>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</si>
  <si>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</si>
  <si>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</si>
  <si>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</si>
  <si>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</si>
  <si>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</si>
  <si>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</si>
  <si>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</si>
  <si>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</si>
  <si>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</si>
  <si>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</si>
  <si>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</si>
  <si>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</si>
  <si>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</si>
  <si>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</si>
  <si>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</si>
  <si>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</si>
  <si>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</si>
  <si>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</si>
  <si>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</si>
  <si>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</si>
  <si>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</si>
  <si>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</si>
  <si>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</si>
  <si>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</si>
  <si>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</si>
  <si>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</si>
  <si>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</si>
  <si>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</si>
  <si>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</si>
  <si>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</si>
  <si>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</si>
  <si>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</si>
  <si>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</si>
  <si>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</si>
  <si>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</si>
  <si>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</si>
  <si>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</si>
  <si>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</si>
  <si>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</si>
  <si>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</si>
  <si>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</si>
  <si>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</si>
  <si>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</si>
  <si>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</si>
  <si>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</si>
  <si>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</si>
  <si>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</si>
  <si>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</si>
  <si>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</si>
  <si>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</si>
  <si>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</si>
  <si>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</si>
  <si>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</si>
  <si>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</si>
  <si>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</si>
  <si>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</si>
  <si>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</si>
  <si>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</si>
  <si>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</si>
  <si>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</si>
  <si>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</si>
  <si>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</si>
  <si>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</si>
  <si>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</si>
  <si>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</si>
  <si>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</si>
  <si>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</si>
  <si>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</si>
  <si>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</si>
  <si>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</si>
  <si>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</si>
  <si>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</si>
  <si>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</si>
  <si>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</si>
  <si>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</si>
  <si>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</si>
  <si>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</si>
  <si>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</si>
  <si>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</si>
  <si>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</si>
  <si>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</si>
  <si>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</si>
  <si>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</si>
  <si>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</si>
  <si>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</si>
  <si>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</si>
  <si>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</si>
  <si>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</si>
  <si>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</si>
  <si>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</si>
  <si>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</si>
  <si>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</si>
  <si>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</si>
  <si>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</si>
  <si>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</si>
  <si>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</si>
  <si>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</si>
  <si>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</si>
  <si>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</si>
  <si>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</si>
  <si>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</si>
  <si>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</si>
  <si>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</si>
  <si>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</si>
  <si>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</si>
  <si>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</si>
  <si>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</si>
  <si>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</si>
  <si>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</si>
  <si>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</si>
  <si>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</si>
  <si>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</si>
  <si>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</si>
  <si>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</si>
  <si>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</si>
  <si>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</si>
  <si>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</si>
  <si>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</si>
  <si>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</si>
  <si>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</si>
  <si>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</si>
  <si>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</si>
  <si>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</si>
  <si>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</si>
  <si>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</si>
  <si>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</si>
  <si>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</si>
  <si>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</si>
  <si>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</si>
  <si>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</si>
  <si>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</si>
  <si>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</si>
  <si>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</si>
  <si>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</si>
  <si>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</si>
  <si>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</si>
  <si>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</si>
  <si>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</si>
  <si>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</si>
  <si>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</si>
  <si>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</si>
  <si>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</si>
  <si>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</si>
  <si>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</si>
  <si>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</si>
  <si>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</si>
  <si>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</si>
  <si>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</si>
  <si>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</si>
  <si>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</si>
  <si>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</si>
  <si>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</si>
  <si>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</si>
  <si>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</si>
  <si>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</si>
  <si>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</si>
  <si>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</si>
  <si>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</si>
  <si>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</si>
  <si>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</si>
  <si>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</si>
  <si>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</si>
  <si>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</si>
  <si>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</si>
  <si>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</si>
  <si>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</si>
  <si>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</si>
  <si>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</si>
  <si>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</si>
  <si>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</si>
  <si>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</si>
  <si>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</si>
  <si>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</si>
  <si>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</si>
  <si>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</si>
  <si>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</si>
  <si>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</si>
  <si>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</si>
  <si>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</si>
  <si>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</si>
  <si>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</si>
  <si>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</si>
  <si>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</si>
  <si>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</si>
  <si>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</si>
  <si>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</si>
  <si>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</si>
  <si>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</si>
  <si>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</si>
  <si>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</si>
  <si>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</si>
  <si>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</si>
  <si>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</si>
  <si>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</si>
  <si>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</si>
  <si>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</si>
  <si>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</si>
  <si>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</si>
  <si>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</si>
  <si>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</si>
  <si>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</si>
  <si>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</si>
  <si>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</si>
  <si>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</si>
  <si>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</si>
  <si>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</si>
  <si>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</si>
  <si>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</si>
  <si>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</si>
  <si>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</si>
  <si>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</si>
  <si>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</si>
  <si>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</si>
  <si>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</si>
  <si>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</si>
  <si>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</si>
  <si>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</si>
  <si>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</si>
  <si>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</si>
  <si>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</si>
  <si>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</si>
  <si>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</si>
  <si>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</si>
  <si>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</si>
  <si>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</si>
  <si>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</si>
  <si>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</si>
  <si>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</si>
  <si>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</si>
  <si>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</si>
  <si>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</si>
  <si>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</si>
  <si>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</si>
  <si>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</si>
  <si>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</si>
  <si>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</si>
  <si>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</si>
  <si>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</si>
  <si>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</si>
  <si>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</si>
  <si>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</si>
  <si>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</si>
  <si>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</si>
  <si>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</si>
  <si>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</si>
  <si>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</si>
  <si>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</si>
  <si>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</si>
  <si>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</si>
  <si>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</si>
  <si>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</si>
  <si>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</si>
  <si>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</si>
  <si>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</si>
  <si>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</si>
  <si>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</si>
  <si>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</si>
  <si>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</si>
  <si>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</si>
  <si>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</si>
  <si>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</si>
  <si>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</si>
  <si>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</si>
  <si>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</si>
  <si>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</si>
  <si>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</si>
  <si>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</si>
  <si>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</si>
  <si>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</si>
  <si>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</si>
  <si>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</si>
  <si>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</si>
  <si>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</si>
  <si>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</si>
  <si>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</si>
  <si>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</si>
  <si>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</si>
  <si>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</si>
  <si>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</si>
  <si>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</si>
  <si>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</si>
  <si>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</si>
  <si>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</si>
  <si>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</si>
  <si>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</si>
  <si>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</si>
  <si>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</si>
  <si>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</si>
  <si>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</si>
  <si>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</si>
  <si>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</si>
  <si>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</si>
  <si>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</si>
  <si>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</si>
  <si>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</si>
  <si>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</si>
  <si>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</si>
  <si>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</si>
  <si>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</si>
  <si>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</si>
  <si>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</si>
  <si>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</si>
  <si>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</si>
  <si>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</si>
  <si>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</si>
  <si>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</si>
  <si>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</si>
  <si>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</si>
  <si>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</si>
  <si>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</si>
  <si>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</si>
  <si>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</si>
  <si>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</si>
  <si>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</si>
  <si>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</si>
  <si>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</si>
  <si>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</si>
  <si>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</si>
  <si>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</si>
  <si>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</si>
  <si>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</si>
  <si>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</si>
  <si>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</si>
  <si>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</si>
  <si>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</si>
  <si>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</si>
  <si>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</si>
  <si>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</si>
  <si>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</si>
  <si>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</si>
  <si>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</si>
  <si>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</si>
  <si>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</si>
  <si>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</si>
  <si>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</si>
  <si>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</si>
  <si>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</si>
  <si>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</si>
  <si>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</si>
  <si>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</si>
  <si>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</si>
  <si>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</si>
  <si>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</si>
  <si>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</si>
  <si>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</si>
  <si>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</si>
  <si>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</si>
  <si>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</si>
  <si>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</si>
  <si>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</si>
  <si>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</si>
  <si>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</si>
  <si>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</si>
  <si>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</si>
  <si>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</si>
  <si>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</si>
  <si>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</si>
  <si>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</si>
  <si>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</si>
  <si>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</si>
  <si>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</si>
  <si>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</si>
  <si>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</si>
  <si>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</si>
  <si>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</si>
  <si>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</si>
  <si>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</si>
  <si>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</si>
  <si>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</si>
  <si>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</si>
  <si>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</si>
  <si>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</si>
  <si>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</si>
  <si>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</si>
  <si>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</si>
  <si>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</si>
  <si>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</si>
  <si>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</si>
  <si>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</si>
  <si>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</si>
  <si>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</si>
  <si>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</si>
  <si>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</si>
  <si>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</si>
  <si>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</si>
  <si>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</si>
  <si>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</si>
  <si>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</si>
  <si>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</si>
  <si>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</si>
  <si>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</si>
  <si>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</si>
  <si>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</si>
  <si>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</si>
  <si>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</si>
  <si>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</si>
  <si>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</si>
  <si>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</si>
  <si>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</si>
  <si>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</si>
  <si>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</si>
  <si>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</si>
  <si>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</si>
  <si>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</si>
  <si>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</si>
  <si>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</si>
  <si>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</si>
  <si>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</si>
  <si>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</si>
  <si>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</si>
  <si>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</si>
  <si>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</si>
  <si>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</si>
  <si>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</si>
  <si>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</si>
  <si>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</si>
  <si>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</si>
  <si>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</si>
  <si>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</si>
  <si>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</si>
  <si>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</si>
  <si>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</si>
  <si>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</si>
  <si>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</si>
  <si>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</si>
  <si>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</si>
  <si>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</si>
  <si>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</si>
  <si>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</si>
  <si>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</si>
  <si>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</si>
  <si>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</si>
  <si>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</si>
  <si>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</si>
  <si>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</si>
  <si>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</si>
  <si>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</si>
  <si>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</si>
  <si>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</si>
  <si>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</si>
  <si>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</si>
  <si>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</si>
  <si>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</si>
  <si>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</si>
  <si>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</si>
  <si>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</si>
  <si>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</si>
  <si>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</si>
  <si>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</si>
  <si>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</si>
  <si>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</si>
  <si>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</si>
  <si>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</si>
  <si>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</si>
  <si>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</si>
  <si>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</si>
  <si>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</si>
  <si>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</si>
  <si>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</si>
  <si>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</si>
  <si>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</si>
  <si>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</si>
  <si>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</si>
  <si>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</si>
  <si>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</si>
  <si>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</si>
  <si>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</si>
  <si>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</si>
  <si>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</si>
  <si>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</si>
  <si>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</si>
  <si>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</si>
  <si>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</si>
  <si>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</si>
  <si>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</si>
  <si>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</si>
  <si>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</si>
  <si>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</si>
  <si>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</si>
  <si>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</si>
  <si>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</si>
  <si>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</si>
  <si>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</si>
  <si>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</si>
  <si>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</si>
  <si>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</si>
  <si>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</si>
  <si>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</si>
  <si>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</si>
  <si>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</si>
  <si>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</si>
  <si>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</si>
  <si>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</si>
  <si>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</si>
  <si>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</si>
  <si>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</si>
  <si>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</si>
  <si>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</si>
  <si>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</si>
  <si>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</si>
  <si>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</si>
  <si>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</si>
  <si>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</si>
  <si>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</si>
  <si>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</si>
  <si>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</si>
  <si>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</si>
  <si>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</si>
  <si>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</si>
  <si>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</si>
  <si>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</si>
  <si>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</si>
  <si>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</si>
  <si>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</si>
  <si>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</si>
  <si>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</si>
  <si>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</si>
  <si>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</si>
  <si>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</si>
  <si>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</si>
  <si>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</si>
  <si>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</si>
  <si>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</si>
  <si>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</si>
  <si>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</si>
  <si>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</si>
  <si>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</si>
  <si>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</si>
  <si>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</si>
  <si>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</si>
  <si>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</si>
  <si>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</si>
  <si>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</si>
  <si>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</si>
  <si>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</si>
  <si>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</si>
  <si>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</si>
  <si>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</si>
  <si>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</si>
  <si>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</si>
  <si>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</si>
  <si>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</si>
  <si>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</si>
  <si>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</si>
  <si>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</si>
  <si>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</si>
  <si>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</si>
  <si>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</si>
  <si>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</si>
  <si>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</si>
  <si>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</si>
  <si>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</si>
  <si>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</si>
  <si>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</si>
  <si>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</si>
  <si>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</si>
  <si>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</si>
  <si>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</si>
  <si>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</si>
  <si>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</si>
  <si>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</si>
  <si>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</si>
  <si>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</si>
  <si>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</si>
  <si>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</si>
  <si>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</si>
  <si>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</si>
  <si>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</si>
  <si>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</si>
  <si>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</si>
  <si>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</si>
  <si>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</si>
  <si>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</si>
  <si>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</si>
  <si>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</si>
  <si>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</si>
  <si>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</si>
  <si>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</si>
  <si>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</si>
  <si>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</si>
  <si>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</si>
  <si>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</si>
  <si>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</si>
  <si>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</si>
  <si>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</si>
  <si>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</si>
  <si>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</si>
  <si>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</si>
  <si>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</si>
  <si>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</si>
  <si>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</si>
  <si>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</si>
  <si>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</si>
  <si>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</si>
  <si>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</si>
  <si>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</si>
  <si>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</si>
  <si>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</si>
  <si>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</si>
  <si>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</si>
  <si>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</si>
  <si>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</si>
  <si>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</si>
  <si>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</si>
  <si>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</si>
  <si>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</si>
  <si>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</si>
  <si>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</si>
  <si>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</si>
  <si>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</si>
  <si>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</si>
  <si>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</si>
  <si>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</si>
  <si>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</si>
  <si>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</si>
  <si>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</si>
  <si>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</si>
  <si>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</si>
  <si>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</si>
  <si>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</si>
  <si>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</si>
  <si>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</si>
  <si>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</si>
  <si>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</si>
  <si>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</si>
  <si>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</si>
  <si>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</si>
  <si>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</si>
  <si>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</si>
  <si>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</si>
  <si>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</si>
  <si>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</si>
  <si>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</si>
  <si>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</si>
  <si>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</si>
  <si>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</si>
  <si>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</si>
  <si>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</si>
  <si>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</si>
  <si>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</si>
  <si>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</si>
  <si>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</si>
  <si>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</si>
  <si>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</si>
  <si>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</si>
  <si>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</si>
  <si>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</si>
  <si>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</si>
  <si>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</si>
  <si>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</si>
  <si>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</si>
  <si>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</si>
  <si>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</si>
  <si>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</si>
  <si>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</si>
  <si>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</si>
  <si>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</si>
  <si>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</si>
  <si>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</si>
  <si>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</si>
  <si>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</si>
  <si>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</si>
  <si>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</si>
  <si>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</si>
  <si>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</si>
  <si>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</si>
  <si>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</si>
  <si>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</si>
  <si>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</si>
  <si>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</si>
  <si>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</si>
  <si>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</si>
  <si>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</si>
  <si>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</si>
  <si>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</si>
  <si>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</si>
  <si>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</si>
  <si>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</si>
  <si>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</si>
  <si>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</si>
  <si>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</si>
  <si>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</si>
  <si>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</si>
  <si>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</si>
  <si>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</si>
  <si>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</si>
  <si>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</si>
  <si>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</si>
  <si>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</si>
  <si>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</si>
  <si>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</si>
  <si>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</si>
  <si>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</si>
  <si>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</si>
  <si>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</si>
  <si>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</si>
  <si>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</si>
  <si>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</si>
  <si>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</si>
  <si>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</si>
  <si>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</si>
  <si>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</si>
  <si>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</si>
  <si>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</si>
  <si>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</si>
  <si>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</si>
  <si>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</si>
  <si>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</si>
  <si>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</si>
  <si>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</si>
  <si>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</si>
  <si>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</si>
  <si>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</si>
  <si>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</si>
  <si>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</si>
  <si>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</si>
  <si>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</si>
  <si>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</si>
  <si>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</si>
  <si>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</si>
  <si>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</si>
  <si>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</si>
  <si>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</si>
  <si>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</si>
  <si>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</si>
  <si>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</si>
  <si>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</si>
  <si>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</si>
  <si>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</si>
  <si>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</si>
  <si>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</si>
  <si>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</si>
  <si>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</si>
  <si>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</si>
  <si>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</si>
  <si>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</si>
  <si>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</si>
  <si>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</si>
  <si>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</si>
  <si>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</si>
  <si>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</si>
  <si>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</si>
  <si>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</si>
  <si>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</si>
  <si>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</si>
  <si>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</si>
  <si>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</si>
  <si>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</si>
  <si>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</si>
  <si>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</si>
  <si>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</si>
  <si>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</si>
  <si>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</si>
  <si>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</si>
  <si>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</si>
  <si>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</si>
  <si>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</si>
  <si>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</si>
  <si>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</si>
  <si>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</si>
  <si>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</si>
  <si>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</si>
  <si>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</si>
  <si>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</si>
  <si>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</si>
  <si>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</si>
  <si>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</si>
  <si>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</si>
  <si>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</si>
  <si>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</si>
  <si>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</si>
  <si>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</si>
  <si>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</si>
  <si>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</si>
  <si>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</si>
  <si>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</si>
  <si>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</si>
  <si>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</si>
  <si>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</si>
  <si>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</si>
  <si>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</si>
  <si>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</si>
  <si>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</si>
  <si>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</si>
  <si>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</si>
  <si>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</si>
  <si>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</si>
  <si>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</si>
  <si>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</si>
  <si>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</si>
  <si>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</si>
  <si>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</si>
  <si>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</si>
  <si>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</si>
  <si>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</si>
  <si>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</si>
  <si>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</si>
  <si>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</si>
  <si>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</si>
  <si>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</si>
  <si>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</si>
  <si>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</si>
  <si>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</si>
  <si>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</si>
  <si>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</si>
  <si>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</si>
  <si>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</si>
  <si>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</si>
  <si>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</si>
  <si>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</si>
  <si>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</si>
  <si>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</si>
  <si>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</si>
  <si>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</si>
  <si>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</si>
  <si>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</si>
  <si>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</si>
  <si>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</si>
  <si>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</si>
  <si>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</si>
  <si>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</si>
  <si>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</si>
  <si>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</si>
  <si>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</si>
  <si>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</si>
  <si>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</si>
  <si>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</si>
  <si>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</si>
  <si>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</si>
  <si>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</si>
  <si>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</si>
  <si>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</si>
  <si>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</si>
  <si>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</si>
  <si>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</si>
  <si>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</si>
  <si>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</si>
  <si>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</si>
  <si>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</si>
  <si>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</si>
  <si>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</si>
  <si>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</si>
  <si>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</si>
  <si>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</si>
  <si>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</si>
  <si>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</si>
  <si>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</si>
  <si>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</si>
  <si>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</si>
  <si>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</si>
  <si>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</si>
  <si>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</si>
  <si>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</si>
  <si>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</si>
  <si>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</si>
  <si>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</si>
  <si>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</si>
  <si>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</si>
  <si>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</si>
  <si>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</si>
  <si>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</si>
  <si>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</si>
  <si>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</si>
  <si>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</si>
  <si>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</si>
  <si>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</si>
  <si>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</si>
  <si>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</si>
  <si>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</si>
  <si>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</si>
  <si>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</si>
  <si>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</si>
  <si>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</si>
  <si>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</si>
  <si>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</si>
  <si>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</si>
  <si>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</si>
  <si>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</si>
  <si>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</si>
  <si>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</si>
  <si>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</si>
  <si>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</si>
  <si>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</si>
  <si>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</si>
  <si>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</si>
  <si>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</si>
  <si>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</si>
  <si>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</si>
  <si>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</si>
  <si>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</si>
  <si>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</si>
  <si>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</si>
  <si>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</si>
  <si>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</si>
  <si>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</si>
  <si>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</si>
  <si>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</si>
  <si>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</si>
  <si>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</si>
  <si>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</si>
  <si>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</si>
  <si>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</si>
  <si>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</si>
  <si>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</si>
  <si>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</si>
  <si>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</si>
  <si>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</si>
  <si>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</si>
  <si>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</si>
  <si>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</si>
  <si>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</si>
  <si>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</si>
  <si>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</si>
  <si>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</si>
  <si>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</si>
  <si>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</si>
  <si>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</si>
  <si>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</si>
  <si>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</si>
  <si>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</si>
  <si>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</si>
  <si>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</si>
  <si>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</si>
  <si>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</si>
  <si>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</si>
  <si>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</si>
  <si>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</si>
  <si>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</si>
  <si>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</si>
  <si>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</si>
  <si>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</si>
  <si>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</si>
  <si>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</si>
  <si>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</si>
  <si>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</si>
  <si>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</si>
  <si>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</si>
  <si>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</si>
  <si>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</si>
  <si>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</si>
  <si>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</si>
  <si>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</si>
  <si>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</si>
  <si>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</si>
  <si>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</si>
  <si>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</si>
  <si>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</si>
  <si>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</si>
  <si>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</si>
  <si>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</si>
  <si>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</si>
  <si>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</si>
  <si>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</si>
  <si>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</si>
  <si>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</si>
  <si>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</si>
  <si>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</si>
  <si>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</si>
  <si>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</si>
  <si>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</si>
  <si>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</si>
  <si>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</si>
  <si>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</si>
  <si>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</si>
  <si>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</si>
  <si>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</si>
  <si>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</si>
  <si>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</si>
  <si>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</si>
  <si>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</si>
  <si>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</si>
  <si>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</si>
  <si>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</si>
  <si>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</si>
  <si>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</si>
  <si>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</si>
  <si>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</si>
  <si>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</si>
  <si>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</si>
  <si>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</si>
  <si>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</si>
  <si>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</si>
  <si>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</si>
  <si>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</si>
  <si>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</si>
  <si>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</si>
  <si>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</si>
  <si>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</si>
  <si>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</si>
  <si>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</si>
  <si>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</si>
  <si>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</si>
  <si>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</si>
  <si>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</si>
  <si>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</si>
  <si>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</si>
  <si>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</si>
  <si>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</si>
  <si>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</si>
  <si>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</si>
  <si>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</si>
  <si>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</si>
  <si>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</si>
  <si>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</si>
  <si>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</si>
  <si>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</si>
  <si>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</si>
  <si>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</si>
  <si>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</si>
  <si>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</si>
  <si>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</si>
  <si>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</si>
  <si>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</si>
  <si>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</si>
  <si>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</si>
  <si>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</si>
  <si>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</si>
  <si>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</si>
  <si>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</si>
  <si>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</si>
  <si>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</si>
  <si>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</si>
  <si>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</si>
  <si>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</si>
  <si>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</si>
  <si>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</si>
  <si>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</si>
  <si>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</si>
  <si>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</si>
  <si>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</si>
  <si>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</si>
  <si>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</si>
  <si>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</si>
  <si>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</si>
  <si>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</si>
  <si>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</si>
  <si>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</si>
  <si>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</si>
  <si>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</si>
  <si>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</si>
  <si>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</si>
  <si>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</si>
  <si>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</si>
  <si>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</si>
  <si>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</si>
  <si>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</si>
  <si>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</si>
  <si>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</si>
  <si>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</si>
  <si>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</si>
  <si>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</si>
  <si>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</si>
  <si>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</si>
  <si>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</si>
  <si>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</si>
  <si>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</si>
  <si>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</si>
  <si>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</si>
  <si>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</si>
  <si>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</si>
  <si>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</si>
  <si>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</si>
  <si>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</si>
  <si>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</si>
  <si>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</si>
  <si>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</si>
  <si>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</si>
  <si>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</si>
  <si>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</si>
  <si>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</si>
  <si>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</si>
  <si>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</si>
  <si>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</si>
  <si>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</si>
  <si>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</si>
  <si>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</si>
  <si>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</si>
  <si>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</si>
  <si>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</si>
  <si>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</si>
  <si>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</si>
  <si>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</si>
  <si>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</si>
  <si>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</si>
  <si>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</si>
  <si>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</si>
  <si>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</si>
  <si>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</si>
  <si>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</si>
  <si>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</si>
  <si>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</si>
  <si>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</si>
  <si>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</si>
  <si>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</si>
  <si>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</si>
  <si>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</si>
  <si>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</si>
  <si>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</si>
  <si>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</si>
  <si>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</si>
  <si>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</si>
  <si>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</si>
  <si>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</si>
  <si>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</si>
  <si>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</si>
  <si>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</si>
  <si>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</si>
  <si>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</si>
  <si>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</si>
  <si>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</si>
  <si>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</si>
  <si>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</si>
  <si>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</si>
  <si>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</si>
  <si>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</si>
  <si>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</si>
  <si>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</si>
  <si>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</si>
  <si>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</si>
  <si>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</si>
  <si>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</si>
  <si>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</si>
  <si>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</si>
  <si>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</si>
  <si>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</si>
  <si>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</si>
  <si>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</si>
  <si>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</si>
  <si>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</si>
  <si>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</si>
  <si>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</si>
  <si>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</si>
  <si>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</si>
  <si>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</si>
  <si>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</si>
  <si>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</si>
  <si>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</si>
  <si>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</si>
  <si>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</si>
  <si>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</si>
  <si>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</si>
  <si>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</si>
  <si>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</si>
  <si>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</si>
  <si>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</si>
  <si>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</si>
  <si>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</si>
  <si>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</si>
  <si>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</si>
  <si>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</si>
  <si>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</si>
  <si>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</si>
  <si>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</si>
  <si>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</si>
  <si>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</si>
  <si>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</si>
  <si>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</si>
  <si>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</si>
  <si>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</si>
  <si>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</si>
  <si>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</si>
  <si>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</si>
  <si>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</si>
  <si>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</si>
  <si>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</si>
  <si>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</si>
  <si>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</si>
  <si>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</si>
  <si>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</si>
  <si>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</si>
  <si>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</si>
  <si>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</si>
  <si>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</si>
  <si>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</si>
  <si>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</si>
  <si>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</si>
  <si>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</si>
  <si>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</si>
  <si>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</si>
  <si>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</si>
  <si>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</si>
  <si>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</si>
  <si>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</si>
  <si>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</si>
  <si>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</si>
  <si>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</si>
  <si>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</si>
  <si>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</si>
  <si>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</si>
  <si>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</si>
  <si>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</si>
  <si>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</si>
  <si>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</si>
  <si>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</si>
  <si>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</si>
  <si>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</si>
  <si>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</si>
  <si>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</si>
  <si>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</si>
  <si>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</si>
  <si>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</si>
  <si>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</si>
  <si>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</si>
  <si>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</si>
  <si>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</si>
  <si>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</si>
  <si>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</si>
  <si>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</si>
  <si>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</si>
  <si>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</si>
  <si>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</si>
  <si>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</si>
  <si>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</si>
  <si>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</si>
  <si>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</si>
  <si>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</si>
  <si>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</si>
  <si>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</si>
  <si>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</si>
  <si>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</si>
  <si>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</si>
  <si>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</si>
  <si>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</si>
  <si>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</si>
  <si>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</si>
  <si>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</si>
  <si>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</si>
  <si>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</si>
  <si>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</si>
  <si>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</si>
  <si>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</si>
  <si>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</si>
  <si>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</si>
  <si>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</si>
  <si>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</si>
  <si>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</si>
  <si>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</si>
  <si>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</si>
  <si>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</si>
  <si>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</si>
  <si>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</si>
  <si>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</si>
  <si>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</si>
  <si>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</si>
  <si>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</si>
  <si>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</si>
  <si>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</si>
  <si>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</si>
  <si>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</si>
  <si>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</si>
  <si>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</si>
  <si>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</si>
  <si>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</si>
  <si>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</si>
  <si>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</si>
  <si>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</si>
  <si>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</si>
  <si>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</si>
  <si>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</si>
  <si>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</si>
  <si>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</si>
  <si>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</si>
  <si>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</si>
  <si>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</si>
  <si>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</si>
  <si>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</si>
  <si>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</si>
  <si>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</si>
  <si>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</si>
  <si>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</si>
  <si>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</si>
  <si>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</si>
  <si>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</si>
  <si>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</si>
  <si>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</si>
  <si>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</si>
  <si>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</si>
  <si>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</si>
  <si>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</si>
  <si>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</si>
  <si>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</si>
  <si>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</si>
  <si>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</si>
  <si>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</si>
  <si>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</si>
  <si>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</si>
  <si>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</si>
  <si>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</si>
  <si>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</si>
  <si>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</si>
  <si>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</si>
  <si>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</si>
  <si>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</si>
  <si>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</si>
  <si>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</si>
  <si>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</si>
  <si>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</si>
  <si>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</si>
  <si>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</si>
  <si>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</si>
  <si>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</si>
  <si>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</si>
  <si>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</si>
  <si>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</si>
  <si>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</si>
  <si>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</si>
  <si>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</si>
  <si>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</si>
  <si>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</si>
  <si>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</si>
  <si>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</si>
  <si>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</si>
  <si>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</si>
  <si>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</si>
  <si>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</si>
  <si>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</si>
  <si>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</si>
  <si>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</si>
  <si>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</si>
  <si>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</si>
  <si>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</si>
  <si>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</si>
  <si>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</si>
  <si>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</si>
  <si>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</si>
  <si>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</si>
  <si>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</si>
  <si>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</si>
  <si>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</si>
  <si>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</si>
  <si>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</si>
  <si>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</si>
  <si>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</si>
  <si>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</si>
  <si>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</si>
  <si>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</si>
  <si>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</si>
  <si>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</si>
  <si>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</si>
  <si>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</si>
  <si>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</si>
  <si>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</si>
  <si>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</si>
  <si>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</si>
  <si>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</si>
  <si>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</si>
  <si>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</si>
  <si>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</si>
  <si>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</si>
  <si>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</si>
  <si>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</si>
  <si>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</si>
  <si>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</si>
  <si>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</si>
  <si>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</si>
  <si>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</si>
  <si>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</si>
  <si>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</si>
  <si>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</si>
  <si>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</si>
  <si>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</si>
  <si>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</si>
  <si>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</si>
  <si>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</si>
  <si>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</si>
  <si>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</si>
  <si>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</si>
  <si>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</si>
  <si>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</si>
  <si>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</si>
  <si>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</si>
  <si>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</si>
  <si>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</si>
  <si>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</si>
  <si>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</si>
  <si>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</si>
  <si>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</si>
  <si>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</si>
  <si>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</si>
  <si>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</si>
  <si>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</si>
  <si>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</si>
  <si>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</si>
  <si>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</si>
  <si>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</si>
  <si>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</si>
  <si>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</si>
  <si>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</si>
  <si>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</si>
  <si>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</si>
  <si>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</si>
  <si>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</si>
  <si>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</si>
  <si>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</si>
  <si>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</si>
  <si>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</si>
  <si>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</si>
  <si>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</si>
  <si>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</si>
  <si>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</si>
  <si>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</si>
  <si>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</si>
  <si>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</si>
  <si>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</si>
  <si>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</si>
  <si>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</si>
  <si>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</si>
  <si>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</si>
  <si>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</si>
  <si>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</si>
  <si>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</si>
  <si>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</si>
  <si>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</si>
  <si>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</si>
  <si>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</si>
  <si>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</si>
  <si>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</si>
  <si>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</si>
  <si>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</si>
  <si>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</si>
  <si>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</si>
  <si>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</si>
  <si>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</si>
  <si>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</si>
  <si>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</si>
  <si>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</si>
  <si>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</si>
  <si>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</si>
  <si>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</si>
  <si>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</si>
  <si>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</si>
  <si>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</si>
  <si>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</si>
  <si>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</si>
  <si>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</si>
  <si>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</si>
  <si>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</si>
  <si>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</si>
  <si>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</si>
  <si>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</si>
  <si>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</si>
  <si>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</si>
  <si>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</si>
  <si>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</si>
  <si>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</si>
  <si>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</si>
  <si>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</si>
  <si>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</si>
  <si>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</si>
  <si>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</si>
  <si>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</si>
  <si>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</si>
  <si>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</si>
  <si>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</si>
  <si>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</si>
  <si>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</si>
  <si>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</si>
  <si>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</si>
  <si>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</si>
  <si>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</si>
  <si>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</si>
  <si>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</si>
  <si>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</si>
  <si>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</si>
  <si>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</si>
  <si>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</si>
  <si>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</si>
  <si>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</si>
  <si>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</si>
  <si>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</si>
  <si>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</si>
  <si>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</si>
  <si>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</si>
  <si>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</si>
  <si>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</si>
  <si>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</si>
  <si>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</si>
  <si>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</si>
  <si>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</si>
  <si>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</si>
  <si>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</si>
  <si>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</si>
  <si>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</si>
  <si>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</si>
  <si>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</si>
  <si>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</si>
  <si>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</si>
  <si>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</si>
  <si>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</si>
  <si>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</si>
  <si>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</si>
  <si>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</si>
  <si>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</si>
  <si>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</si>
  <si>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</si>
  <si>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</si>
  <si>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</si>
  <si>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</si>
  <si>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</si>
  <si>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</si>
  <si>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</si>
  <si>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</si>
  <si>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</si>
  <si>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</si>
  <si>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</si>
  <si>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</si>
  <si>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</si>
  <si>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</si>
  <si>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</si>
  <si>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</si>
  <si>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</si>
  <si>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</si>
  <si>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</si>
  <si>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</si>
  <si>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</si>
  <si>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</si>
  <si>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</si>
  <si>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</si>
  <si>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</si>
  <si>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</si>
  <si>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</si>
  <si>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</si>
  <si>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</si>
  <si>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</si>
  <si>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</si>
  <si>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</si>
  <si>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</si>
  <si>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</si>
  <si>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</si>
  <si>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</si>
  <si>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</si>
  <si>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</si>
  <si>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</si>
  <si>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</si>
  <si>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</si>
  <si>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</si>
  <si>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</si>
  <si>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</si>
  <si>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</si>
  <si>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</si>
  <si>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</si>
  <si>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</si>
  <si>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</si>
  <si>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</si>
  <si>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</si>
  <si>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</si>
  <si>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</si>
  <si>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</si>
  <si>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</si>
  <si>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</si>
  <si>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</si>
  <si>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</si>
  <si>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</si>
  <si>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</si>
  <si>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</si>
  <si>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</si>
  <si>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</si>
  <si>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</si>
  <si>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</si>
  <si>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</si>
  <si>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</si>
  <si>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</si>
  <si>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</si>
  <si>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</si>
  <si>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</si>
  <si>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</si>
  <si>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</si>
  <si>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</si>
  <si>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</si>
  <si>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</si>
  <si>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</si>
  <si>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</si>
  <si>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</si>
  <si>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</si>
  <si>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</si>
  <si>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</si>
  <si>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</si>
  <si>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</si>
  <si>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</si>
  <si>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</si>
  <si>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</si>
  <si>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</si>
  <si>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</si>
  <si>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</si>
  <si>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</si>
  <si>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</si>
  <si>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</si>
  <si>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</si>
  <si>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</si>
  <si>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</si>
  <si>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</si>
  <si>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</si>
  <si>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</si>
  <si>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</si>
  <si>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</si>
  <si>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</si>
  <si>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</si>
  <si>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</si>
  <si>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</si>
  <si>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</si>
  <si>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</si>
  <si>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</si>
  <si>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</si>
  <si>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</si>
  <si>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</si>
  <si>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</si>
  <si>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</si>
  <si>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</si>
  <si>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</si>
  <si>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</si>
  <si>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</si>
  <si>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</si>
  <si>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</si>
  <si>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</si>
  <si>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</si>
  <si>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</si>
  <si>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</si>
  <si>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</si>
  <si>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</si>
  <si>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</si>
  <si>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</si>
  <si>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</si>
  <si>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</si>
  <si>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</si>
  <si>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</si>
  <si>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</si>
  <si>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</si>
  <si>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</si>
  <si>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</si>
  <si>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</si>
  <si>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</si>
  <si>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</si>
  <si>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</si>
  <si>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</si>
  <si>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</si>
  <si>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</si>
  <si>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</si>
  <si>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</si>
  <si>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</si>
  <si>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</si>
  <si>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</si>
  <si>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</si>
  <si>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</si>
  <si>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</si>
  <si>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</si>
  <si>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</si>
  <si>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</si>
  <si>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</si>
  <si>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</si>
  <si>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</si>
  <si>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</si>
  <si>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</si>
  <si>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</si>
  <si>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</si>
  <si>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</si>
  <si>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</si>
  <si>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</si>
  <si>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</si>
  <si>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</si>
  <si>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</si>
  <si>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</si>
  <si>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</si>
  <si>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</si>
  <si>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</si>
  <si>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</si>
  <si>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</si>
  <si>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</si>
  <si>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</si>
  <si>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</si>
  <si>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</si>
  <si>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</si>
  <si>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</si>
  <si>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</si>
  <si>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</si>
  <si>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</si>
  <si>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</si>
  <si>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</si>
  <si>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</si>
  <si>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</si>
  <si>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</si>
  <si>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</si>
  <si>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</si>
  <si>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</si>
  <si>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</si>
  <si>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</si>
  <si>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</si>
  <si>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</si>
  <si>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</si>
  <si>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</si>
  <si>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</si>
  <si>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</si>
  <si>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</si>
  <si>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</si>
  <si>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</si>
  <si>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</si>
  <si>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</si>
  <si>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</si>
  <si>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</si>
  <si>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</si>
  <si>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</si>
  <si>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</si>
  <si>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</si>
  <si>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</si>
  <si>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</si>
  <si>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</si>
  <si>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</si>
  <si>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</si>
  <si>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</si>
  <si>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</si>
  <si>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</si>
  <si>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</si>
  <si>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</si>
  <si>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</si>
  <si>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</si>
  <si>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</si>
  <si>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</si>
  <si>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</si>
  <si>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</si>
  <si>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</si>
  <si>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</si>
  <si>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</si>
  <si>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</si>
  <si>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</si>
  <si>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</si>
  <si>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</si>
  <si>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</si>
  <si>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</si>
  <si>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</si>
  <si>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</si>
  <si>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</si>
  <si>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</si>
  <si>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</si>
  <si>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</si>
  <si>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</si>
  <si>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</si>
  <si>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</si>
  <si>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</si>
  <si>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</si>
  <si>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</si>
  <si>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</si>
  <si>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</si>
  <si>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</si>
  <si>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</si>
  <si>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</si>
  <si>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</si>
  <si>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</si>
  <si>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</si>
  <si>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</si>
  <si>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</si>
  <si>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</si>
  <si>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</si>
  <si>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</si>
  <si>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</si>
  <si>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</si>
  <si>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</si>
  <si>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</si>
  <si>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</si>
  <si>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</si>
  <si>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</si>
  <si>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</si>
  <si>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</si>
  <si>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</si>
  <si>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</si>
  <si>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</si>
  <si>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</si>
  <si>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</si>
  <si>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</si>
  <si>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</si>
  <si>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</si>
  <si>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</si>
  <si>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</si>
  <si>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</si>
  <si>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</si>
  <si>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</si>
  <si>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</si>
  <si>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</si>
  <si>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</si>
  <si>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</si>
  <si>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</si>
  <si>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</si>
  <si>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</si>
  <si>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</si>
  <si>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</si>
  <si>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</si>
  <si>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</si>
  <si>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</si>
  <si>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</si>
  <si>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</si>
  <si>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</si>
  <si>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</si>
  <si>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</si>
  <si>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</si>
  <si>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</si>
  <si>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</si>
  <si>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</si>
  <si>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</si>
  <si>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</si>
  <si>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</si>
  <si>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</si>
  <si>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</si>
  <si>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</si>
  <si>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</si>
  <si>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</si>
  <si>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</si>
  <si>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</si>
  <si>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</si>
  <si>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</si>
  <si>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</si>
  <si>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</si>
  <si>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</si>
  <si>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</si>
  <si>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</si>
  <si>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</si>
  <si>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</si>
  <si>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</si>
  <si>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</si>
  <si>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</si>
  <si>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</si>
  <si>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</si>
  <si>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</si>
  <si>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</si>
  <si>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</si>
  <si>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</si>
  <si>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</si>
  <si>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</si>
  <si>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</si>
  <si>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</si>
  <si>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</si>
  <si>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</si>
  <si>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</si>
  <si>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</si>
  <si>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</si>
  <si>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</si>
  <si>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</si>
  <si>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</si>
  <si>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</si>
  <si>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</si>
  <si>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</si>
  <si>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</si>
  <si>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</si>
  <si>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</si>
  <si>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</si>
  <si>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</si>
  <si>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</si>
  <si>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</si>
  <si>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</si>
  <si>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</si>
  <si>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</si>
  <si>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</si>
  <si>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</si>
  <si>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</si>
  <si>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</si>
  <si>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</si>
  <si>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</si>
  <si>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</si>
  <si>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</si>
  <si>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</si>
  <si>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</si>
  <si>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</si>
  <si>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</si>
  <si>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</si>
  <si>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</si>
  <si>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</si>
  <si>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</si>
  <si>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</si>
  <si>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</si>
  <si>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</si>
  <si>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</si>
  <si>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</si>
  <si>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</si>
  <si>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</si>
  <si>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</si>
  <si>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</si>
  <si>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</si>
  <si>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</si>
  <si>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</si>
  <si>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</si>
  <si>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</si>
  <si>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</si>
  <si>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</si>
  <si>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</si>
  <si>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</si>
  <si>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</si>
  <si>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</si>
  <si>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</si>
  <si>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</si>
  <si>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</si>
  <si>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</si>
  <si>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</si>
  <si>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</si>
  <si>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</si>
  <si>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</si>
  <si>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</si>
  <si>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</si>
  <si>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</si>
  <si>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</si>
  <si>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</si>
  <si>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</si>
  <si>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</si>
  <si>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</si>
  <si>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</si>
  <si>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</si>
  <si>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</si>
  <si>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</si>
  <si>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</si>
  <si>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</si>
  <si>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</si>
  <si>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</si>
  <si>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</si>
  <si>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</si>
  <si>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</si>
  <si>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</si>
  <si>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</si>
  <si>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</si>
  <si>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</si>
  <si>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</si>
  <si>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</si>
  <si>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</si>
  <si>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</si>
  <si>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</si>
  <si>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</si>
  <si>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</si>
  <si>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</si>
  <si>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</si>
  <si>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</si>
  <si>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</si>
  <si>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</si>
  <si>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</si>
  <si>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</si>
  <si>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</si>
  <si>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</si>
  <si>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</si>
  <si>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</si>
  <si>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</si>
  <si>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</si>
  <si>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</si>
  <si>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</si>
  <si>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</si>
  <si>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</si>
  <si>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</si>
  <si>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</si>
  <si>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</si>
  <si>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</si>
  <si>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</si>
  <si>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</si>
  <si>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</si>
  <si>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</si>
  <si>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</si>
  <si>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</si>
  <si>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</si>
  <si>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</si>
  <si>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</si>
  <si>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</si>
  <si>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</si>
  <si>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</si>
  <si>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</si>
  <si>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</si>
  <si>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</si>
  <si>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</si>
  <si>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</si>
  <si>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</si>
  <si>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</si>
  <si>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</si>
  <si>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</si>
  <si>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</si>
  <si>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</si>
  <si>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</si>
  <si>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</si>
  <si>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</si>
  <si>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</si>
  <si>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</si>
  <si>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</si>
  <si>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</si>
  <si>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</si>
  <si>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</si>
  <si>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</si>
  <si>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</si>
  <si>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</si>
  <si>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</si>
  <si>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</si>
  <si>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</si>
  <si>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</si>
  <si>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</si>
  <si>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</si>
  <si>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</si>
  <si>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</si>
  <si>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</si>
  <si>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</si>
  <si>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</si>
  <si>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</si>
  <si>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</si>
  <si>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</si>
  <si>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</si>
  <si>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</si>
  <si>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</si>
  <si>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</si>
  <si>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</si>
  <si>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</si>
  <si>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</si>
  <si>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</si>
  <si>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</si>
  <si>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</si>
  <si>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</si>
  <si>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</si>
  <si>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</si>
  <si>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</si>
  <si>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</si>
  <si>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</si>
  <si>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</si>
  <si>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</si>
  <si>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</si>
  <si>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</si>
  <si>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</si>
  <si>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</si>
  <si>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</si>
  <si>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</si>
  <si>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</si>
  <si>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</si>
  <si>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</si>
  <si>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</si>
  <si>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</si>
  <si>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</si>
  <si>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</si>
  <si>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</si>
  <si>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</si>
  <si>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</si>
  <si>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</si>
  <si>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</si>
  <si>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</si>
  <si>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</si>
  <si>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</si>
  <si>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</si>
  <si>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</si>
  <si>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</si>
  <si>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</si>
  <si>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</si>
  <si>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</si>
  <si>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</si>
  <si>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</si>
  <si>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</si>
  <si>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</si>
  <si>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</si>
  <si>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</si>
  <si>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</si>
  <si>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</si>
  <si>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</si>
  <si>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</si>
  <si>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</si>
  <si>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</si>
  <si>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</si>
  <si>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</si>
  <si>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</si>
  <si>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</si>
  <si>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</si>
  <si>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</si>
  <si>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</si>
  <si>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</si>
  <si>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</si>
  <si>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</si>
  <si>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</si>
  <si>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</si>
  <si>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</si>
  <si>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</si>
  <si>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</si>
  <si>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</si>
  <si>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</si>
  <si>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</si>
  <si>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</si>
  <si>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</si>
  <si>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</si>
  <si>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</si>
  <si>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</si>
  <si>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</si>
  <si>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</si>
  <si>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</si>
  <si>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</si>
  <si>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</si>
  <si>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</si>
  <si>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</si>
  <si>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</si>
  <si>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</si>
  <si>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</si>
  <si>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</si>
  <si>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</si>
  <si>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</si>
  <si>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</si>
  <si>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</si>
  <si>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</si>
  <si>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</si>
  <si>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</si>
  <si>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</si>
  <si>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</si>
  <si>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</si>
  <si>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</si>
  <si>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</si>
  <si>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</si>
  <si>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</si>
  <si>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</si>
  <si>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</si>
  <si>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</si>
  <si>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</si>
  <si>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</si>
  <si>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</si>
  <si>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</si>
  <si>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</si>
  <si>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</si>
  <si>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</si>
  <si>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</si>
  <si>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</si>
  <si>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</si>
  <si>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</si>
  <si>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</si>
  <si>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</si>
  <si>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</si>
  <si>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</si>
  <si>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</si>
  <si>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</si>
  <si>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</si>
  <si>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</si>
  <si>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</si>
  <si>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</si>
  <si>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</si>
  <si>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</si>
  <si>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</si>
  <si>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</si>
  <si>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</si>
  <si>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</si>
  <si>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</si>
  <si>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</si>
  <si>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</si>
  <si>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</si>
  <si>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</si>
  <si>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</si>
  <si>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</si>
  <si>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</si>
  <si>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</si>
  <si>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</si>
  <si>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</si>
  <si>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</si>
  <si>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</si>
  <si>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</si>
  <si>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</si>
  <si>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</si>
  <si>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</si>
  <si>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</si>
  <si>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</si>
  <si>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</si>
  <si>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</si>
  <si>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</si>
  <si>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</si>
  <si>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</si>
  <si>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</si>
  <si>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</si>
  <si>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</si>
  <si>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</si>
  <si>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</si>
  <si>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</si>
  <si>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</si>
  <si>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</si>
  <si>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</si>
  <si>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</si>
  <si>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</si>
  <si>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</si>
  <si>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</si>
  <si>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</si>
  <si>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</si>
  <si>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</si>
  <si>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</si>
  <si>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</si>
  <si>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</si>
  <si>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</si>
  <si>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</si>
  <si>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</si>
  <si>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</si>
  <si>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</si>
  <si>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</si>
  <si>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</si>
  <si>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</si>
  <si>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</si>
  <si>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</si>
  <si>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</si>
  <si>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</si>
  <si>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</si>
  <si>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</si>
  <si>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</si>
  <si>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</si>
  <si>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</si>
  <si>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</si>
  <si>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</si>
  <si>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</si>
  <si>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</si>
  <si>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</si>
  <si>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</si>
  <si>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</si>
  <si>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</si>
  <si>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</si>
  <si>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</si>
  <si>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</si>
  <si>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</si>
  <si>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</si>
  <si>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</si>
  <si>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</si>
  <si>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</si>
  <si>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</si>
  <si>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</si>
  <si>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</si>
  <si>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</si>
  <si>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</si>
  <si>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</si>
  <si>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</si>
  <si>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</si>
  <si>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</si>
  <si>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</si>
  <si>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</si>
  <si>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</si>
  <si>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</si>
  <si>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</si>
  <si>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</si>
  <si>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</si>
  <si>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</si>
  <si>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</si>
  <si>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</si>
  <si>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</si>
  <si>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</si>
  <si>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</si>
  <si>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</si>
  <si>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</si>
  <si>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</si>
  <si>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</si>
  <si>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</si>
  <si>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</si>
  <si>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</si>
  <si>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</si>
  <si>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</si>
  <si>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</si>
  <si>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</si>
  <si>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</si>
  <si>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</si>
  <si>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</si>
  <si>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</si>
  <si>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</si>
  <si>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</si>
  <si>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</si>
  <si>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</si>
  <si>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</si>
  <si>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</si>
  <si>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</si>
  <si>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</si>
  <si>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</si>
  <si>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</si>
  <si>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</si>
  <si>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</si>
  <si>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</si>
  <si>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</si>
  <si>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</si>
  <si>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</si>
  <si>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</si>
  <si>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</si>
  <si>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</si>
  <si>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</si>
  <si>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</si>
  <si>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</si>
  <si>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</si>
  <si>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</si>
  <si>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</si>
  <si>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</si>
  <si>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</si>
  <si>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</si>
  <si>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</si>
  <si>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</si>
  <si>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</si>
  <si>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</si>
  <si>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</si>
  <si>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</si>
  <si>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</si>
  <si>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</si>
  <si>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</si>
  <si>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</si>
  <si>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</si>
  <si>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</si>
  <si>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</si>
  <si>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</si>
  <si>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</si>
  <si>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</si>
  <si>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</si>
  <si>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</si>
  <si>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</si>
  <si>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</si>
  <si>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</si>
  <si>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</si>
  <si>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</si>
  <si>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</si>
  <si>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</si>
  <si>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</si>
  <si>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</si>
  <si>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</si>
  <si>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</si>
  <si>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</si>
  <si>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</si>
  <si>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</si>
  <si>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</si>
  <si>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</si>
  <si>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</si>
  <si>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</si>
  <si>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</si>
  <si>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</si>
  <si>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</si>
  <si>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</si>
  <si>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</si>
  <si>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</si>
  <si>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</si>
  <si>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</si>
  <si>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</si>
  <si>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</si>
  <si>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</si>
  <si>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</si>
  <si>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</si>
  <si>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</si>
  <si>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</si>
  <si>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</si>
  <si>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</si>
  <si>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</si>
  <si>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</si>
  <si>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</si>
  <si>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</si>
  <si>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</si>
  <si>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</si>
  <si>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</si>
  <si>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</si>
  <si>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</si>
  <si>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</si>
  <si>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</si>
  <si>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</si>
  <si>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</si>
  <si>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</si>
  <si>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</si>
  <si>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</si>
  <si>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</si>
  <si>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</si>
  <si>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</si>
  <si>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</si>
  <si>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</si>
  <si>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</si>
  <si>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</si>
  <si>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</si>
  <si>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</si>
  <si>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</si>
  <si>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</si>
  <si>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</si>
  <si>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</si>
  <si>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</si>
  <si>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</si>
  <si>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</si>
  <si>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</si>
  <si>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</si>
  <si>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</si>
  <si>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</si>
  <si>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</si>
  <si>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</si>
  <si>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</si>
  <si>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</si>
  <si>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</si>
  <si>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</si>
  <si>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</si>
  <si>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</si>
  <si>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</si>
  <si>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</si>
  <si>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</si>
  <si>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</si>
  <si>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</si>
  <si>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</si>
  <si>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</si>
  <si>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</si>
  <si>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</si>
  <si>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</si>
  <si>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</si>
  <si>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</si>
  <si>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</si>
  <si>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</si>
  <si>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</si>
  <si>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</si>
  <si>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</si>
  <si>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</si>
  <si>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</si>
  <si>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</si>
  <si>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</si>
  <si>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</si>
  <si>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</si>
  <si>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</si>
  <si>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</si>
  <si>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</si>
  <si>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</si>
  <si>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</si>
  <si>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</si>
  <si>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</si>
  <si>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</si>
  <si>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</si>
  <si>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</si>
  <si>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</si>
  <si>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</si>
  <si>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</si>
  <si>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</si>
  <si>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</si>
  <si>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</si>
  <si>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</si>
  <si>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</si>
  <si>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</si>
  <si>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</si>
  <si>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</si>
  <si>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</si>
  <si>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</si>
  <si>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</si>
  <si>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</si>
  <si>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</si>
  <si>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</si>
  <si>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</si>
  <si>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</si>
  <si>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</si>
  <si>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</si>
  <si>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</si>
  <si>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</si>
  <si>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</si>
  <si>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</si>
  <si>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</si>
  <si>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</si>
  <si>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</si>
  <si>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</si>
  <si>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</si>
  <si>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</si>
  <si>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</si>
  <si>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</si>
  <si>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</si>
  <si>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</si>
  <si>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</si>
  <si>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</si>
  <si>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</si>
  <si>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</si>
  <si>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</si>
  <si>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</si>
  <si>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</si>
  <si>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</si>
  <si>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</si>
  <si>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</si>
  <si>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</si>
  <si>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</si>
  <si>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</si>
  <si>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</si>
  <si>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</si>
  <si>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</si>
  <si>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</si>
  <si>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</si>
  <si>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</si>
  <si>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</si>
  <si>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</si>
  <si>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</si>
  <si>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</si>
  <si>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</si>
  <si>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</si>
  <si>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</si>
  <si>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</si>
  <si>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</si>
  <si>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</si>
  <si>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</si>
  <si>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</si>
  <si>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</si>
  <si>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</si>
  <si>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</si>
  <si>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</si>
  <si>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</si>
  <si>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</si>
  <si>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</si>
  <si>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</si>
  <si>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</si>
  <si>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</si>
  <si>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</si>
  <si>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</si>
  <si>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</si>
  <si>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</si>
  <si>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</si>
  <si>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</si>
  <si>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</si>
  <si>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</si>
  <si>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</si>
  <si>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</si>
  <si>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</si>
  <si>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</si>
  <si>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</si>
  <si>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</si>
  <si>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</si>
  <si>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</si>
  <si>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</si>
  <si>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</si>
  <si>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</si>
  <si>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</si>
  <si>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</si>
  <si>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</si>
  <si>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</si>
  <si>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</si>
  <si>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</si>
  <si>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</si>
  <si>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</si>
  <si>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</si>
  <si>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</si>
  <si>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</si>
  <si>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</si>
  <si>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</si>
  <si>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</si>
  <si>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</si>
  <si>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</si>
  <si>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</si>
  <si>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</si>
  <si>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</si>
  <si>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</si>
  <si>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</si>
  <si>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</si>
  <si>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</si>
  <si>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</si>
  <si>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</si>
  <si>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</si>
  <si>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</si>
  <si>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</si>
  <si>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</si>
  <si>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</si>
  <si>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</si>
  <si>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</si>
  <si>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</si>
  <si>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</si>
  <si>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</si>
  <si>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</si>
  <si>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</si>
  <si>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</si>
  <si>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</si>
  <si>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</si>
  <si>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</si>
  <si>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</si>
  <si>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</si>
  <si>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</si>
  <si>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</si>
  <si>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</si>
  <si>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</si>
  <si>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</si>
  <si>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</si>
  <si>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</si>
  <si>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</si>
  <si>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</si>
  <si>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</si>
  <si>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</si>
  <si>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</si>
  <si>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</si>
  <si>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</si>
  <si>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</si>
  <si>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</si>
  <si>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</si>
  <si>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</si>
  <si>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</si>
  <si>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</si>
  <si>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</si>
  <si>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</si>
  <si>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</si>
  <si>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</si>
  <si>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</si>
  <si>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</si>
  <si>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</si>
  <si>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</si>
  <si>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</si>
  <si>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</si>
  <si>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</si>
  <si>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</si>
  <si>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</si>
  <si>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</si>
  <si>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</si>
  <si>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</si>
  <si>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</si>
  <si>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</si>
  <si>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</si>
  <si>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</si>
  <si>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</si>
  <si>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</si>
  <si>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</si>
  <si>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</si>
  <si>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</si>
  <si>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</si>
  <si>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</si>
  <si>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</si>
  <si>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</si>
  <si>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</si>
  <si>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</si>
  <si>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</si>
  <si>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</si>
  <si>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</si>
  <si>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</si>
  <si>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</si>
  <si>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</si>
  <si>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</si>
  <si>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</si>
  <si>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</si>
  <si>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</si>
  <si>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</si>
  <si>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</si>
  <si>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</si>
  <si>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</si>
  <si>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</si>
  <si>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</si>
  <si>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</si>
  <si>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</si>
  <si>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</si>
  <si>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</si>
  <si>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</si>
  <si>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</si>
  <si>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</si>
  <si>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</si>
  <si>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</si>
  <si>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</si>
  <si>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</si>
  <si>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</si>
  <si>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</si>
  <si>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</si>
  <si>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</si>
  <si>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</si>
  <si>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</si>
  <si>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</si>
  <si>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</si>
  <si>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</si>
  <si>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</si>
  <si>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</si>
  <si>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</si>
  <si>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</si>
  <si>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</si>
  <si>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</si>
  <si>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</si>
  <si>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</si>
  <si>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</si>
  <si>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</si>
  <si>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</si>
  <si>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</si>
  <si>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</si>
  <si>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</si>
  <si>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</si>
  <si>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</si>
  <si>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</si>
  <si>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</si>
  <si>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</si>
  <si>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</si>
  <si>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</si>
  <si>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</si>
  <si>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</si>
  <si>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</si>
  <si>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</si>
  <si>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</si>
  <si>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</si>
  <si>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</si>
  <si>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</si>
  <si>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</si>
  <si>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</si>
  <si>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</si>
  <si>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</si>
  <si>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</si>
  <si>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</si>
  <si>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</si>
  <si>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</si>
  <si>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</si>
  <si>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</si>
  <si>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</si>
  <si>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</si>
  <si>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</si>
  <si>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</si>
  <si>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</si>
  <si>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</si>
  <si>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</si>
  <si>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</si>
  <si>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</si>
  <si>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</si>
  <si>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</si>
  <si>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</si>
  <si>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</si>
  <si>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</si>
  <si>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</si>
  <si>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</si>
  <si>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</si>
  <si>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</si>
  <si>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</si>
  <si>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</si>
  <si>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</si>
  <si>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</si>
  <si>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</si>
  <si>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</si>
  <si>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</si>
  <si>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</si>
  <si>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</si>
  <si>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</si>
  <si>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</si>
  <si>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</si>
  <si>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</si>
  <si>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</si>
  <si>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</si>
  <si>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</si>
  <si>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</si>
  <si>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</si>
  <si>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</si>
  <si>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</si>
  <si>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</si>
  <si>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</si>
  <si>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</si>
  <si>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</si>
  <si>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</si>
  <si>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</si>
  <si>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</si>
  <si>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</si>
  <si>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</si>
  <si>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</si>
  <si>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</si>
  <si>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</si>
  <si>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</si>
  <si>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</si>
  <si>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</si>
  <si>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</si>
  <si>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</si>
  <si>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</si>
  <si>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</si>
  <si>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</si>
  <si>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</si>
  <si>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</si>
  <si>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</si>
  <si>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</si>
  <si>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</si>
  <si>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</si>
  <si>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</si>
  <si>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</si>
  <si>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</si>
  <si>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</si>
  <si>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</si>
  <si>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</si>
  <si>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</si>
  <si>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</si>
  <si>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</si>
  <si>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</si>
  <si>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</si>
  <si>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</si>
  <si>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</si>
  <si>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</si>
  <si>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</si>
  <si>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</si>
  <si>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</si>
  <si>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</si>
  <si>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</si>
  <si>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</si>
  <si>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</si>
  <si>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</si>
  <si>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</si>
  <si>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</si>
  <si>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</si>
  <si>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</si>
  <si>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</si>
  <si>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</si>
  <si>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</si>
  <si>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</si>
  <si>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</si>
  <si>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</si>
  <si>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</si>
  <si>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</si>
  <si>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</si>
  <si>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</si>
  <si>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</si>
  <si>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</si>
  <si>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</si>
  <si>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</si>
  <si>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</si>
  <si>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</si>
  <si>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</si>
  <si>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</si>
  <si>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</si>
  <si>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</si>
  <si>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</si>
  <si>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</si>
  <si>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</si>
  <si>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</si>
  <si>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</si>
  <si>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</si>
  <si>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</si>
  <si>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</si>
  <si>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</si>
  <si>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</si>
  <si>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</si>
  <si>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</si>
  <si>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</si>
  <si>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</si>
  <si>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</si>
  <si>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</si>
  <si>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</si>
  <si>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</si>
  <si>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</si>
  <si>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</si>
  <si>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</si>
  <si>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</si>
  <si>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</si>
  <si>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</si>
  <si>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</si>
  <si>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</si>
  <si>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</si>
  <si>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</si>
  <si>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</si>
  <si>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</si>
  <si>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</si>
  <si>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</si>
  <si>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</si>
  <si>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</si>
  <si>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</si>
  <si>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</si>
  <si>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</si>
  <si>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</si>
  <si>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</si>
  <si>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</si>
  <si>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</si>
  <si>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</si>
  <si>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</si>
  <si>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</si>
  <si>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</si>
  <si>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</si>
  <si>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</si>
  <si>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</si>
  <si>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</si>
  <si>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</si>
  <si>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</si>
  <si>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</si>
  <si>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</si>
  <si>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</si>
  <si>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</si>
  <si>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</si>
  <si>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</si>
  <si>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</si>
  <si>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</si>
  <si>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</si>
  <si>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</si>
  <si>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</si>
  <si>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</si>
  <si>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</si>
  <si>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</si>
  <si>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</si>
  <si>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</si>
  <si>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</si>
  <si>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</si>
  <si>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</si>
  <si>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</si>
  <si>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</si>
  <si>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</si>
  <si>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</si>
  <si>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</si>
  <si>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</si>
  <si>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</si>
  <si>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</si>
  <si>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</si>
  <si>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</si>
  <si>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</si>
  <si>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</si>
  <si>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</si>
  <si>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</si>
  <si>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</si>
  <si>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</si>
  <si>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</si>
  <si>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</si>
  <si>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</si>
  <si>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</si>
  <si>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</si>
  <si>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</si>
  <si>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</si>
  <si>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</si>
  <si>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</si>
  <si>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</si>
  <si>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</si>
  <si>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</si>
  <si>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</si>
  <si>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</si>
  <si>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</si>
  <si>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</si>
  <si>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</si>
  <si>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</si>
  <si>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</si>
  <si>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</si>
  <si>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</si>
  <si>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</si>
  <si>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</si>
  <si>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</si>
  <si>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</si>
  <si>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</si>
  <si>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</si>
  <si>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</si>
  <si>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</si>
  <si>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</si>
  <si>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</si>
  <si>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</si>
  <si>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</si>
  <si>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</si>
  <si>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</si>
  <si>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</si>
  <si>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</si>
  <si>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</si>
  <si>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</si>
  <si>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</si>
  <si>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</si>
  <si>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</si>
  <si>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</si>
  <si>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</si>
  <si>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</si>
  <si>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</si>
  <si>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</si>
  <si>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</si>
  <si>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</si>
  <si>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</si>
  <si>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</si>
  <si>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</si>
  <si>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</si>
  <si>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</si>
  <si>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</si>
  <si>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</si>
  <si>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</si>
  <si>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</si>
  <si>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</si>
  <si>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</si>
  <si>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</si>
  <si>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</si>
  <si>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</si>
  <si>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</si>
  <si>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</si>
  <si>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</si>
  <si>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</si>
  <si>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</si>
  <si>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</si>
  <si>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</si>
  <si>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</si>
  <si>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</si>
  <si>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</si>
  <si>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</si>
  <si>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</si>
  <si>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</si>
  <si>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</si>
  <si>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</si>
  <si>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</si>
  <si>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</si>
  <si>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</si>
  <si>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</si>
  <si>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</si>
  <si>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</si>
  <si>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</si>
  <si>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</si>
  <si>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</si>
  <si>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</si>
  <si>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</si>
  <si>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</si>
  <si>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</si>
  <si>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</si>
  <si>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</si>
  <si>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</si>
  <si>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</si>
  <si>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</si>
  <si>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</si>
  <si>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</si>
  <si>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</si>
  <si>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</si>
  <si>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</si>
  <si>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</si>
  <si>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</si>
  <si>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</si>
  <si>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</si>
  <si>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</si>
  <si>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</si>
  <si>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</si>
  <si>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</si>
  <si>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</si>
  <si>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</si>
  <si>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</si>
  <si>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</si>
  <si>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</si>
  <si>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</si>
  <si>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</si>
  <si>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</si>
  <si>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</si>
  <si>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</si>
  <si>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</si>
  <si>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</si>
  <si>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</si>
  <si>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</si>
  <si>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</si>
  <si>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</si>
  <si>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</si>
  <si>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</si>
  <si>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</si>
  <si>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</si>
  <si>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</si>
  <si>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</si>
  <si>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</si>
  <si>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</si>
  <si>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</si>
  <si>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</si>
  <si>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</si>
  <si>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</si>
  <si>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</si>
  <si>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</si>
  <si>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</si>
  <si>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</si>
  <si>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</si>
  <si>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</si>
  <si>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</si>
  <si>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</si>
  <si>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</si>
  <si>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</si>
  <si>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</si>
  <si>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</si>
  <si>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</si>
  <si>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</si>
  <si>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</si>
  <si>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</si>
  <si>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</si>
  <si>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</si>
  <si>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</si>
  <si>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</si>
  <si>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</si>
  <si>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</si>
  <si>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</si>
  <si>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</si>
  <si>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</si>
  <si>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</si>
  <si>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</si>
  <si>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</si>
  <si>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</si>
  <si>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</si>
  <si>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</si>
  <si>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</si>
  <si>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</si>
  <si>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</si>
  <si>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</si>
  <si>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</si>
  <si>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</si>
  <si>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</si>
  <si>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</si>
  <si>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</si>
  <si>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</si>
  <si>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</si>
  <si>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</si>
  <si>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</si>
  <si>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</si>
  <si>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</si>
  <si>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</si>
  <si>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</si>
  <si>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</si>
  <si>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</si>
  <si>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</si>
  <si>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</si>
  <si>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</si>
  <si>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</si>
  <si>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</si>
  <si>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</si>
  <si>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</si>
  <si>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</si>
  <si>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</si>
  <si>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</si>
  <si>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</si>
  <si>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</si>
  <si>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</si>
  <si>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</si>
  <si>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</si>
  <si>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</si>
  <si>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</si>
  <si>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</si>
  <si>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</si>
  <si>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</si>
  <si>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</si>
  <si>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</si>
  <si>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</si>
  <si>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</si>
  <si>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</si>
  <si>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</si>
  <si>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</si>
  <si>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</si>
  <si>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</si>
  <si>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</si>
  <si>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</si>
  <si>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</si>
  <si>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</si>
  <si>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</si>
  <si>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</si>
  <si>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</si>
  <si>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</si>
  <si>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</si>
  <si>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</si>
  <si>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</si>
  <si>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</si>
  <si>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</si>
  <si>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</si>
  <si>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</si>
  <si>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</si>
  <si>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</si>
  <si>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</si>
  <si>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</si>
  <si>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</si>
  <si>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</si>
  <si>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</si>
  <si>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</si>
  <si>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</si>
  <si>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</si>
  <si>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</si>
  <si>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</si>
  <si>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</si>
  <si>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</si>
  <si>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</si>
  <si>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</si>
  <si>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</si>
  <si>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</si>
  <si>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</si>
  <si>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</si>
  <si>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</si>
  <si>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</si>
  <si>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</si>
  <si>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</si>
  <si>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</si>
  <si>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</si>
  <si>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</si>
  <si>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</si>
  <si>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</si>
  <si>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</si>
  <si>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</si>
  <si>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</si>
  <si>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</si>
  <si>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</si>
  <si>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</si>
  <si>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</si>
  <si>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</si>
  <si>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</si>
  <si>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</si>
  <si>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</si>
  <si>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</si>
  <si>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</si>
  <si>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</si>
  <si>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</si>
  <si>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</si>
  <si>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</si>
  <si>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</si>
  <si>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</si>
  <si>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</si>
  <si>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</si>
  <si>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</si>
  <si>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</si>
  <si>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</si>
  <si>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</si>
  <si>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</si>
  <si>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</si>
  <si>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</si>
  <si>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</si>
  <si>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</si>
  <si>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</si>
  <si>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</si>
  <si>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</si>
  <si>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</si>
  <si>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</si>
  <si>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</si>
  <si>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</si>
  <si>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</si>
  <si>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</si>
  <si>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</si>
  <si>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</si>
  <si>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</si>
  <si>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</si>
  <si>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</si>
  <si>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</si>
  <si>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</si>
  <si>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</si>
  <si>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</si>
  <si>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</si>
  <si>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</si>
  <si>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</si>
  <si>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</si>
  <si>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</si>
  <si>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</si>
  <si>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</si>
  <si>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</si>
  <si>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</si>
  <si>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</si>
  <si>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</si>
  <si>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</si>
  <si>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</si>
  <si>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</si>
  <si>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</si>
  <si>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</si>
  <si>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</si>
  <si>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</si>
  <si>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</si>
  <si>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</si>
  <si>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</si>
  <si>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</si>
  <si>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</si>
  <si>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</si>
  <si>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</si>
  <si>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</si>
  <si>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</si>
  <si>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</si>
  <si>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</si>
  <si>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</si>
  <si>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</si>
  <si>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</si>
  <si>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</si>
  <si>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</si>
  <si>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</si>
  <si>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</si>
  <si>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</si>
  <si>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</si>
  <si>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</si>
  <si>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</si>
  <si>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</si>
  <si>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</si>
  <si>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</si>
  <si>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</si>
  <si>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</si>
  <si>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</si>
  <si>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</si>
  <si>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</si>
  <si>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</si>
  <si>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</si>
  <si>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</si>
  <si>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</si>
  <si>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</si>
  <si>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</si>
  <si>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</si>
  <si>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</si>
  <si>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</si>
  <si>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</si>
  <si>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</si>
  <si>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</si>
  <si>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</si>
  <si>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</si>
  <si>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</si>
  <si>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</si>
  <si>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</si>
  <si>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</si>
  <si>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</si>
  <si>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</si>
  <si>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</si>
  <si>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</si>
  <si>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</si>
  <si>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</si>
  <si>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</si>
  <si>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</si>
  <si>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</si>
  <si>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</si>
  <si>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</si>
  <si>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</si>
  <si>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</si>
  <si>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</si>
  <si>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</si>
  <si>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</si>
  <si>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</si>
  <si>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</si>
  <si>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</si>
  <si>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</si>
  <si>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</si>
  <si>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</si>
  <si>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</si>
  <si>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</si>
  <si>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</si>
  <si>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</si>
  <si>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</si>
  <si>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</si>
  <si>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</si>
  <si>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</si>
  <si>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</si>
  <si>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</si>
  <si>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</si>
  <si>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</si>
  <si>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</si>
  <si>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</si>
  <si>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</si>
  <si>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</si>
  <si>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</si>
  <si>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</si>
  <si>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</si>
  <si>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</si>
  <si>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</si>
  <si>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</si>
  <si>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</si>
  <si>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</si>
  <si>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</si>
  <si>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</si>
  <si>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</si>
  <si>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</si>
  <si>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</si>
  <si>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</si>
  <si>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</si>
  <si>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</si>
  <si>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</si>
  <si>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</si>
  <si>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</si>
  <si>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</si>
  <si>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</si>
  <si>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</si>
  <si>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</si>
  <si>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</si>
  <si>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</si>
  <si>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</si>
  <si>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</si>
  <si>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</si>
  <si>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</si>
  <si>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</si>
  <si>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</si>
  <si>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</si>
  <si>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</si>
  <si>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</si>
  <si>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</si>
  <si>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</si>
  <si>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</si>
  <si>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</si>
  <si>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</si>
  <si>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</si>
  <si>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</si>
  <si>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</si>
  <si>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</si>
  <si>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</si>
  <si>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</si>
  <si>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</si>
  <si>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</si>
  <si>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</si>
  <si>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</si>
  <si>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</si>
  <si>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</si>
  <si>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</si>
  <si>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</si>
  <si>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</si>
  <si>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</si>
  <si>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</si>
  <si>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</si>
  <si>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</si>
  <si>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</si>
  <si>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</si>
  <si>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</si>
  <si>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</si>
  <si>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</si>
  <si>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</si>
  <si>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</si>
  <si>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</si>
  <si>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</si>
  <si>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</si>
  <si>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</si>
  <si>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</si>
  <si>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</si>
  <si>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</si>
  <si>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</si>
  <si>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</si>
  <si>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</si>
  <si>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</si>
  <si>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</si>
  <si>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</si>
  <si>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</si>
  <si>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</si>
  <si>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</si>
  <si>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</si>
  <si>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</si>
  <si>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</si>
  <si>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</si>
  <si>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</si>
  <si>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</si>
  <si>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</si>
  <si>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</si>
  <si>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</si>
  <si>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</si>
  <si>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</si>
  <si>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</si>
  <si>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</si>
  <si>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</si>
  <si>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</si>
  <si>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</si>
  <si>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</si>
  <si>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</si>
  <si>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</si>
  <si>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</si>
  <si>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</si>
  <si>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</si>
  <si>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</si>
  <si>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</si>
  <si>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</si>
  <si>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</si>
  <si>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</si>
  <si>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</si>
  <si>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</si>
  <si>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</si>
  <si>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</si>
  <si>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</si>
  <si>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</si>
  <si>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</si>
  <si>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</si>
  <si>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</si>
  <si>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</si>
  <si>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</si>
  <si>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</si>
  <si>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</si>
  <si>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</si>
  <si>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</si>
  <si>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</si>
  <si>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</si>
  <si>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</si>
  <si>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</si>
  <si>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</si>
  <si>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</si>
  <si>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</si>
  <si>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</si>
  <si>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</si>
  <si>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</si>
  <si>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</si>
  <si>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</si>
  <si>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</si>
  <si>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</si>
  <si>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</si>
  <si>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</si>
  <si>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</si>
  <si>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</si>
  <si>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</si>
  <si>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</si>
  <si>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</si>
  <si>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</si>
  <si>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</si>
  <si>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</si>
  <si>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</si>
  <si>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</si>
  <si>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</si>
  <si>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</si>
  <si>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</si>
  <si>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</si>
  <si>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</si>
  <si>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</si>
  <si>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</si>
  <si>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</si>
  <si>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</si>
  <si>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</si>
  <si>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</si>
  <si>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</si>
  <si>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</si>
  <si>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</si>
  <si>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</si>
  <si>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</si>
  <si>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</si>
  <si>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</si>
  <si>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</si>
  <si>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</si>
  <si>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</si>
  <si>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</si>
  <si>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</si>
  <si>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</si>
  <si>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</si>
  <si>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</si>
  <si>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</si>
  <si>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</si>
  <si>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</si>
  <si>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</si>
  <si>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</si>
  <si>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</si>
  <si>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</si>
  <si>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</si>
  <si>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</si>
  <si>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</si>
  <si>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</si>
  <si>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</si>
  <si>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</si>
  <si>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</si>
  <si>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</si>
  <si>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</si>
  <si>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</si>
  <si>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</si>
  <si>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</si>
  <si>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</si>
  <si>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</si>
  <si>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</si>
  <si>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</si>
  <si>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</si>
  <si>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</si>
  <si>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</si>
  <si>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</si>
  <si>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</si>
  <si>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</si>
  <si>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</si>
  <si>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</si>
  <si>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</si>
  <si>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</si>
  <si>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</si>
  <si>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</si>
  <si>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</si>
  <si>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</si>
  <si>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</si>
  <si>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</si>
  <si>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</si>
  <si>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</si>
  <si>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</si>
  <si>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</si>
  <si>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</si>
  <si>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</si>
  <si>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</si>
  <si>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</si>
  <si>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</si>
  <si>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</si>
  <si>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</si>
  <si>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</si>
  <si>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</si>
  <si>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</si>
  <si>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</si>
  <si>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</si>
  <si>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</si>
  <si>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</si>
  <si>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</si>
  <si>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</si>
  <si>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</si>
  <si>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</si>
  <si>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</si>
  <si>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</si>
  <si>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</si>
  <si>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</si>
  <si>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</si>
  <si>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</si>
  <si>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</si>
  <si>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</si>
  <si>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</si>
  <si>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</si>
  <si>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</si>
  <si>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</si>
  <si>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</si>
  <si>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</si>
  <si>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</si>
  <si>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</si>
  <si>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</si>
  <si>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</si>
  <si>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</si>
  <si>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</si>
  <si>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</si>
  <si>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</si>
  <si>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</si>
  <si>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</si>
  <si>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</si>
  <si>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</si>
  <si>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</si>
  <si>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</si>
  <si>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</si>
  <si>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</si>
  <si>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</si>
  <si>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</si>
  <si>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</si>
  <si>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</si>
  <si>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</si>
  <si>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</si>
  <si>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</si>
  <si>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</si>
  <si>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</si>
  <si>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</si>
  <si>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</si>
  <si>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</si>
  <si>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</si>
  <si>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</si>
  <si>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</si>
  <si>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</si>
  <si>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</si>
  <si>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</si>
  <si>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</si>
  <si>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</si>
  <si>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</si>
  <si>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</si>
  <si>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</si>
  <si>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</si>
  <si>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</si>
  <si>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</si>
  <si>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</si>
  <si>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</si>
  <si>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</si>
  <si>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</si>
  <si>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</si>
  <si>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</si>
  <si>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</si>
  <si>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</si>
  <si>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</si>
  <si>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</si>
  <si>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</si>
  <si>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</si>
  <si>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</si>
  <si>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</si>
  <si>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</si>
  <si>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</si>
  <si>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</si>
  <si>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</si>
  <si>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</si>
  <si>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</si>
  <si>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</si>
  <si>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</si>
  <si>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</si>
  <si>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</si>
  <si>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</si>
  <si>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</si>
  <si>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</si>
  <si>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</si>
  <si>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</si>
  <si>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</si>
  <si>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</si>
  <si>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</si>
  <si>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</si>
  <si>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</si>
  <si>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</si>
  <si>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</si>
  <si>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</si>
  <si>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</si>
  <si>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</si>
  <si>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</si>
  <si>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</si>
  <si>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</si>
  <si>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</si>
  <si>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</si>
  <si>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</si>
  <si>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</si>
  <si>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</si>
  <si>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</si>
  <si>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</si>
  <si>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</si>
  <si>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</si>
  <si>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</si>
  <si>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</si>
  <si>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</si>
  <si>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</si>
  <si>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</si>
  <si>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</si>
  <si>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</si>
  <si>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</si>
  <si>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</si>
  <si>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</si>
  <si>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</si>
  <si>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</si>
  <si>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</si>
  <si>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</si>
  <si>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</si>
  <si>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</si>
  <si>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</si>
  <si>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</si>
  <si>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</si>
  <si>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</si>
  <si>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</si>
  <si>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</si>
  <si>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</si>
  <si>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</si>
  <si>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</si>
  <si>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</si>
  <si>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</si>
  <si>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</si>
  <si>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</si>
  <si>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</si>
  <si>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</si>
  <si>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</si>
  <si>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</si>
  <si>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</si>
  <si>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</si>
  <si>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</si>
  <si>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</si>
  <si>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</si>
  <si>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</si>
  <si>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</si>
  <si>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</si>
  <si>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</si>
  <si>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</si>
  <si>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</si>
  <si>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</si>
  <si>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</si>
  <si>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</si>
  <si>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</si>
  <si>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</si>
  <si>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</si>
  <si>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</si>
  <si>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</si>
  <si>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</si>
  <si>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</si>
  <si>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</si>
  <si>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</si>
  <si>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</si>
  <si>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</si>
  <si>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</si>
  <si>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</si>
  <si>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</si>
  <si>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</si>
  <si>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</si>
  <si>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</si>
  <si>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</si>
  <si>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</si>
  <si>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</si>
  <si>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</si>
  <si>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</si>
  <si>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</si>
  <si>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</si>
  <si>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</si>
  <si>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</si>
  <si>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</si>
  <si>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</si>
  <si>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</si>
  <si>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</si>
  <si>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</si>
  <si>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</si>
  <si>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</si>
  <si>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</si>
  <si>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</si>
  <si>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</si>
  <si>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</si>
  <si>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</si>
  <si>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</si>
  <si>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</si>
  <si>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</si>
  <si>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</si>
  <si>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</si>
  <si>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</si>
  <si>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</si>
  <si>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</si>
  <si>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</si>
  <si>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</si>
  <si>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</si>
  <si>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</si>
  <si>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</si>
  <si>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</si>
  <si>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</si>
  <si>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</si>
  <si>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</si>
  <si>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</si>
  <si>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</si>
  <si>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</si>
  <si>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</si>
  <si>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</si>
  <si>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</si>
  <si>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</si>
  <si>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</si>
  <si>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</si>
  <si>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</si>
  <si>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</si>
  <si>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</si>
  <si>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</si>
  <si>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</si>
  <si>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</si>
  <si>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</si>
  <si>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</si>
  <si>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</si>
  <si>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</si>
  <si>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</si>
  <si>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</si>
  <si>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</si>
  <si>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</si>
  <si>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</si>
  <si>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</si>
  <si>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</si>
  <si>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</si>
  <si>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</si>
  <si>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</si>
  <si>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</si>
  <si>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</si>
  <si>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</si>
  <si>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</si>
  <si>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</si>
  <si>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</si>
  <si>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</si>
  <si>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</si>
  <si>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</si>
  <si>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</si>
  <si>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</si>
  <si>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</si>
  <si>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</si>
  <si>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</si>
  <si>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</si>
  <si>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</si>
  <si>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</si>
  <si>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</si>
  <si>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</si>
  <si>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</si>
  <si>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</si>
  <si>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</si>
  <si>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</si>
  <si>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</si>
  <si>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</si>
  <si>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</si>
  <si>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</si>
  <si>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</si>
  <si>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</si>
  <si>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</si>
  <si>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</si>
  <si>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</si>
  <si>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</si>
  <si>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</si>
  <si>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</si>
  <si>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</si>
  <si>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</si>
  <si>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</si>
  <si>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</si>
  <si>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</si>
  <si>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</si>
  <si>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</si>
  <si>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</si>
  <si>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</si>
  <si>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</si>
  <si>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</si>
  <si>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</si>
  <si>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</si>
  <si>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</si>
  <si>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</si>
  <si>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</si>
  <si>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</si>
  <si>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</si>
  <si>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</si>
  <si>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</si>
  <si>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</si>
  <si>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</si>
  <si>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</si>
  <si>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</si>
  <si>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</si>
  <si>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</si>
  <si>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</si>
  <si>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</si>
  <si>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</si>
  <si>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</si>
  <si>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</si>
  <si>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</si>
  <si>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</si>
  <si>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</si>
  <si>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</si>
  <si>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</si>
  <si>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</si>
  <si>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</si>
  <si>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</si>
  <si>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</si>
  <si>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</si>
  <si>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</si>
  <si>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</si>
  <si>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</si>
  <si>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</si>
  <si>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</si>
  <si>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</si>
  <si>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</si>
  <si>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</si>
  <si>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</si>
  <si>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</si>
  <si>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</si>
  <si>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</si>
  <si>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</si>
  <si>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</si>
  <si>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</si>
  <si>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</si>
  <si>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</si>
  <si>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</si>
  <si>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</si>
  <si>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</si>
  <si>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</si>
  <si>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</si>
  <si>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</si>
  <si>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</si>
  <si>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</si>
  <si>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</si>
  <si>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</si>
  <si>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</si>
  <si>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</si>
  <si>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</si>
  <si>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</si>
  <si>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</si>
  <si>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</si>
  <si>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</si>
  <si>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</si>
  <si>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</si>
  <si>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</si>
  <si>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</si>
  <si>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</si>
  <si>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</si>
  <si>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</si>
  <si>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</si>
  <si>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</si>
  <si>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</si>
  <si>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</si>
  <si>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</si>
  <si>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</si>
  <si>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</si>
  <si>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</si>
  <si>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</si>
  <si>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</si>
  <si>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</si>
  <si>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</si>
  <si>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</si>
  <si>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</si>
  <si>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</si>
  <si>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</si>
  <si>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</si>
  <si>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</si>
  <si>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</si>
  <si>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</si>
  <si>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</si>
  <si>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</si>
  <si>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</si>
  <si>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</si>
  <si>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</si>
  <si>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</si>
  <si>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</si>
  <si>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</si>
  <si>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</si>
  <si>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</si>
  <si>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</si>
  <si>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</si>
  <si>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</si>
  <si>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</si>
  <si>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</si>
  <si>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</si>
  <si>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</si>
  <si>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</si>
  <si>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</si>
  <si>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</si>
  <si>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</si>
  <si>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</si>
  <si>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</si>
  <si>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</si>
  <si>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</si>
  <si>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</si>
  <si>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</si>
  <si>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</si>
  <si>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</si>
  <si>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</si>
  <si>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</si>
  <si>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</si>
  <si>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</si>
  <si>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</si>
  <si>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</si>
  <si>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</si>
  <si>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</si>
  <si>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</si>
  <si>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</si>
  <si>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</si>
  <si>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</si>
  <si>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</si>
  <si>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</si>
  <si>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</si>
  <si>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</si>
  <si>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</si>
  <si>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</si>
  <si>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</si>
  <si>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</si>
  <si>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</si>
  <si>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</si>
  <si>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</si>
  <si>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</si>
  <si>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</si>
  <si>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</si>
  <si>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</si>
  <si>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</si>
  <si>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</si>
  <si>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</si>
  <si>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</si>
  <si>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</si>
  <si>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</si>
  <si>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</si>
  <si>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</si>
  <si>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</si>
  <si>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</si>
  <si>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</si>
  <si>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</si>
  <si>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</si>
  <si>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</si>
  <si>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</si>
  <si>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</si>
  <si>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</si>
  <si>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</si>
  <si>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</si>
  <si>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</si>
  <si>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</si>
  <si>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</si>
  <si>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</si>
  <si>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</si>
  <si>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</si>
  <si>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</si>
  <si>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</si>
  <si>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</si>
  <si>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</si>
  <si>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</si>
  <si>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</si>
  <si>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</si>
  <si>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</si>
  <si>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</si>
  <si>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</si>
  <si>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</si>
  <si>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</si>
  <si>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</si>
  <si>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</si>
  <si>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</si>
  <si>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</si>
  <si>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</si>
  <si>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</si>
  <si>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</si>
  <si>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</si>
  <si>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</si>
  <si>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</si>
  <si>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</si>
  <si>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</si>
  <si>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</si>
  <si>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</si>
  <si>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</si>
  <si>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</si>
  <si>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</si>
  <si>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</si>
  <si>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</si>
  <si>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</si>
  <si>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</si>
  <si>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</si>
  <si>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</si>
  <si>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</si>
  <si>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</si>
  <si>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</si>
  <si>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</si>
  <si>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</si>
  <si>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</si>
  <si>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</si>
  <si>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</si>
  <si>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</si>
  <si>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</si>
  <si>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</si>
  <si>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</si>
  <si>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</si>
  <si>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</si>
  <si>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</si>
  <si>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</si>
  <si>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</si>
  <si>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</si>
  <si>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</si>
  <si>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</si>
  <si>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</si>
  <si>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</si>
  <si>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</si>
  <si>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</si>
  <si>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</si>
  <si>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</si>
  <si>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</si>
  <si>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</si>
  <si>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</si>
  <si>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</si>
  <si>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</si>
  <si>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</si>
  <si>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</si>
  <si>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</si>
  <si>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</si>
  <si>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</si>
  <si>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</si>
  <si>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</si>
  <si>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</si>
  <si>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</si>
  <si>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</si>
  <si>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</si>
  <si>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</si>
  <si>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</si>
  <si>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</si>
  <si>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</si>
  <si>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</si>
  <si>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</si>
  <si>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</si>
  <si>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</si>
  <si>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</si>
  <si>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</si>
  <si>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</si>
  <si>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</si>
  <si>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</si>
  <si>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</si>
  <si>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</si>
  <si>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</si>
  <si>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</si>
  <si>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</si>
  <si>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</si>
  <si>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</si>
  <si>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</si>
  <si>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</si>
  <si>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</si>
  <si>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</si>
  <si>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</si>
  <si>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</si>
  <si>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</si>
  <si>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</si>
  <si>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</si>
  <si>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</si>
  <si>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</si>
  <si>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</si>
  <si>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</si>
  <si>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</si>
  <si>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</si>
  <si>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</si>
  <si>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</si>
  <si>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</si>
  <si>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</si>
  <si>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</si>
  <si>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</si>
  <si>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</si>
  <si>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</si>
  <si>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</si>
  <si>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</si>
  <si>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</si>
  <si>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</si>
  <si>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</si>
  <si>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</si>
  <si>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</si>
  <si>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</si>
  <si>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</si>
  <si>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</si>
  <si>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</si>
  <si>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</si>
  <si>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</si>
  <si>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</si>
  <si>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</si>
  <si>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</si>
  <si>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</si>
  <si>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</si>
  <si>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</si>
  <si>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</si>
  <si>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</si>
  <si>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</si>
  <si>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</si>
  <si>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</si>
  <si>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</si>
  <si>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</si>
  <si>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</si>
  <si>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</si>
  <si>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</si>
  <si>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</si>
  <si>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</si>
  <si>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</si>
  <si>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</si>
  <si>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</si>
  <si>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</si>
  <si>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</si>
  <si>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</si>
  <si>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</si>
  <si>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</si>
  <si>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</si>
  <si>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</si>
  <si>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</si>
  <si>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</si>
  <si>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</si>
  <si>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</si>
  <si>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</si>
  <si>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</si>
  <si>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</si>
  <si>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</si>
  <si>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</si>
  <si>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</si>
  <si>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</si>
  <si>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</si>
  <si>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</si>
  <si>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</si>
  <si>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</si>
  <si>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</si>
  <si>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</si>
  <si>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</si>
  <si>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</si>
  <si>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</si>
  <si>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</si>
  <si>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</si>
  <si>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</si>
  <si>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</si>
  <si>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</si>
  <si>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</si>
  <si>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</si>
  <si>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</si>
  <si>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</si>
  <si>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</si>
  <si>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</si>
  <si>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</si>
  <si>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</si>
  <si>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</si>
  <si>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</si>
  <si>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</si>
  <si>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</si>
  <si>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</si>
  <si>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</si>
  <si>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</si>
  <si>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</si>
  <si>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</si>
  <si>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</si>
  <si>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</si>
  <si>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</si>
  <si>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</si>
  <si>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</si>
  <si>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</si>
  <si>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</si>
  <si>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</si>
  <si>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</si>
  <si>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</si>
  <si>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</si>
  <si>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</si>
  <si>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</si>
  <si>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</si>
  <si>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</si>
  <si>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</si>
  <si>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</si>
  <si>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</si>
  <si>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</si>
  <si>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</si>
  <si>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</si>
  <si>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</si>
  <si>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</si>
  <si>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</si>
  <si>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</si>
  <si>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</si>
  <si>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</si>
  <si>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</si>
  <si>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</si>
  <si>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</si>
  <si>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</si>
  <si>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</si>
  <si>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</si>
  <si>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</si>
  <si>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</si>
  <si>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</si>
  <si>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</si>
  <si>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</si>
  <si>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</si>
  <si>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</si>
  <si>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</si>
  <si>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</si>
  <si>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</si>
  <si>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</si>
  <si>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</si>
  <si>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</si>
  <si>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</si>
  <si>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</si>
  <si>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</si>
  <si>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</si>
  <si>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</si>
  <si>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</si>
  <si>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</si>
  <si>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</si>
  <si>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</si>
  <si>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</si>
  <si>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</si>
  <si>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</si>
  <si>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</si>
  <si>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</si>
  <si>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</si>
  <si>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</si>
  <si>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</si>
  <si>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</si>
  <si>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</si>
  <si>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</si>
  <si>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</si>
  <si>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</si>
  <si>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</si>
  <si>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</si>
  <si>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</si>
  <si>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</si>
  <si>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</si>
  <si>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</si>
  <si>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</si>
  <si>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</si>
  <si>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</si>
  <si>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</si>
  <si>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</si>
  <si>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</si>
  <si>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</si>
  <si>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</si>
  <si>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</si>
  <si>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</si>
  <si>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</si>
  <si>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</si>
  <si>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</si>
  <si>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</si>
  <si>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</si>
  <si>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</si>
  <si>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</si>
  <si>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</si>
  <si>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</si>
  <si>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</si>
  <si>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</si>
  <si>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</si>
  <si>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</si>
  <si>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</si>
  <si>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</si>
  <si>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</si>
  <si>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</si>
  <si>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</si>
  <si>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</si>
  <si>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</si>
  <si>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</si>
  <si>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</si>
  <si>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</si>
  <si>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</si>
  <si>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</si>
  <si>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</si>
  <si>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</si>
  <si>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</si>
  <si>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</si>
  <si>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</si>
  <si>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</si>
  <si>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</si>
  <si>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</si>
  <si>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</si>
  <si>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</si>
  <si>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</si>
  <si>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</si>
  <si>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</si>
  <si>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</si>
  <si>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</si>
  <si>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</si>
  <si>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</si>
  <si>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</si>
  <si>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</si>
  <si>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</si>
  <si>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</si>
  <si>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</si>
  <si>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</si>
  <si>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</si>
  <si>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</si>
  <si>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</si>
  <si>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</si>
  <si>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</si>
  <si>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</si>
  <si>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</si>
  <si>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</si>
  <si>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</si>
  <si>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</si>
  <si>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</si>
  <si>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</si>
  <si>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</si>
  <si>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</si>
  <si>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</si>
  <si>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</si>
  <si>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</si>
  <si>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</si>
  <si>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</si>
  <si>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</si>
  <si>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</si>
  <si>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</si>
  <si>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</si>
  <si>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</si>
  <si>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</si>
  <si>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</si>
  <si>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</si>
  <si>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</si>
  <si>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</si>
  <si>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</si>
  <si>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</si>
  <si>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</si>
  <si>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</si>
  <si>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</si>
  <si>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</si>
  <si>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</si>
  <si>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</si>
  <si>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</si>
  <si>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</si>
  <si>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</si>
  <si>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</si>
  <si>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</si>
  <si>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</si>
  <si>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</si>
  <si>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</si>
  <si>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</si>
  <si>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</si>
  <si>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</si>
  <si>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</si>
  <si>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</si>
  <si>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</si>
  <si>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</si>
  <si>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</si>
  <si>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</si>
  <si>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</si>
  <si>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</si>
  <si>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</si>
  <si>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</si>
  <si>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</si>
  <si>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</si>
  <si>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</si>
  <si>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</si>
  <si>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</si>
  <si>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</si>
  <si>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</si>
  <si>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</si>
  <si>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</si>
  <si>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</si>
  <si>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</si>
  <si>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</si>
  <si>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</si>
  <si>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</si>
  <si>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</si>
  <si>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</si>
  <si>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</si>
  <si>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</si>
  <si>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</si>
  <si>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</si>
  <si>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</si>
  <si>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</si>
  <si>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</si>
  <si>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</si>
  <si>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</si>
  <si>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</si>
  <si>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</si>
  <si>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</si>
  <si>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</si>
  <si>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</si>
  <si>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</si>
  <si>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</si>
  <si>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</si>
  <si>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</si>
  <si>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</si>
  <si>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</si>
  <si>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</si>
  <si>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</si>
  <si>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</si>
  <si>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</si>
  <si>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</si>
  <si>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</si>
  <si>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</si>
  <si>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</si>
  <si>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</si>
  <si>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</si>
  <si>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</si>
  <si>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</si>
  <si>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</si>
  <si>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</si>
  <si>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</si>
  <si>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</si>
  <si>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</si>
  <si>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</si>
  <si>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</si>
  <si>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</si>
  <si>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</si>
  <si>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</si>
  <si>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</si>
  <si>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</si>
  <si>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</si>
  <si>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</si>
  <si>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</si>
  <si>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</si>
  <si>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</si>
  <si>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</si>
  <si>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</si>
  <si>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</si>
  <si>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</si>
  <si>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</si>
  <si>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</si>
  <si>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</si>
  <si>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</si>
  <si>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</si>
  <si>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</si>
  <si>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</si>
  <si>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</si>
  <si>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</si>
  <si>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</si>
  <si>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</si>
  <si>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</si>
  <si>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</si>
  <si>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</si>
  <si>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</si>
  <si>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</si>
  <si>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</si>
  <si>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</si>
  <si>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</si>
  <si>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</si>
  <si>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</si>
  <si>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</si>
  <si>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</si>
  <si>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</si>
  <si>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</si>
  <si>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</si>
  <si>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</si>
  <si>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</si>
  <si>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</si>
  <si>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</si>
  <si>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</si>
  <si>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</si>
  <si>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</si>
  <si>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</si>
  <si>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</si>
  <si>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</si>
  <si>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</si>
  <si>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</si>
  <si>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</si>
  <si>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</si>
  <si>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</si>
  <si>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</si>
  <si>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</si>
  <si>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</si>
  <si>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</si>
  <si>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</si>
  <si>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</si>
  <si>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</si>
  <si>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</si>
  <si>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</si>
  <si>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</si>
  <si>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</si>
  <si>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</si>
  <si>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</si>
  <si>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</si>
  <si>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</si>
  <si>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</si>
  <si>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</si>
  <si>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</si>
  <si>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</si>
  <si>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</si>
  <si>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</si>
  <si>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</si>
  <si>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</si>
  <si>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</si>
  <si>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</si>
  <si>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</si>
  <si>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</si>
  <si>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</si>
  <si>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</si>
  <si>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</si>
  <si>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</si>
  <si>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</si>
  <si>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</si>
  <si>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</si>
  <si>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</si>
  <si>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</si>
  <si>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</si>
  <si>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</si>
  <si>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</si>
  <si>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</si>
  <si>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</si>
  <si>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</si>
  <si>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</si>
  <si>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</si>
  <si>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</si>
  <si>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</si>
  <si>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</si>
  <si>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</si>
  <si>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</si>
  <si>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</si>
  <si>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</si>
  <si>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</si>
  <si>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</si>
  <si>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</si>
  <si>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</si>
  <si>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</si>
  <si>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</si>
  <si>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</si>
  <si>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</si>
  <si>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</si>
  <si>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</si>
  <si>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</si>
  <si>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</si>
  <si>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</si>
  <si>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</si>
  <si>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</si>
  <si>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</si>
  <si>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</si>
  <si>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</si>
  <si>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</si>
  <si>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</si>
  <si>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</si>
  <si>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</si>
  <si>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</si>
  <si>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</si>
  <si>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</si>
  <si>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</si>
  <si>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</si>
  <si>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</si>
  <si>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</si>
  <si>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</si>
  <si>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</si>
  <si>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</si>
  <si>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</si>
  <si>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</si>
  <si>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</si>
  <si>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</si>
  <si>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</si>
  <si>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</si>
  <si>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</si>
  <si>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</si>
  <si>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</si>
  <si>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</si>
  <si>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</si>
  <si>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</si>
  <si>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</si>
  <si>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</si>
  <si>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</si>
  <si>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</si>
  <si>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</si>
  <si>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</si>
  <si>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</si>
  <si>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</si>
  <si>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</si>
  <si>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</si>
  <si>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</si>
  <si>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</si>
  <si>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</si>
  <si>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</si>
  <si>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</si>
  <si>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</si>
  <si>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</si>
  <si>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</si>
  <si>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</si>
  <si>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</si>
  <si>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</si>
  <si>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</si>
  <si>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</si>
  <si>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</si>
  <si>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</si>
  <si>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</si>
  <si>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</si>
  <si>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</si>
  <si>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</si>
  <si>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</si>
  <si>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</si>
  <si>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</si>
  <si>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</si>
  <si>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</si>
  <si>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</si>
  <si>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</si>
  <si>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</si>
  <si>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</si>
  <si>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</si>
  <si>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</si>
  <si>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</si>
  <si>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</si>
  <si>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</si>
  <si>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</si>
  <si>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</si>
  <si>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</si>
  <si>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</si>
  <si>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</si>
  <si>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</si>
  <si>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</si>
  <si>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</si>
  <si>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</si>
  <si>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</si>
  <si>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</si>
  <si>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</si>
  <si>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</si>
  <si>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</si>
  <si>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</si>
  <si>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</si>
  <si>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</si>
  <si>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</si>
  <si>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</si>
  <si>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</si>
  <si>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</si>
  <si>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</si>
  <si>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</si>
  <si>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</si>
  <si>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</si>
  <si>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</si>
  <si>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</si>
  <si>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</si>
  <si>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</si>
  <si>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</si>
  <si>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</si>
  <si>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</si>
  <si>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</si>
  <si>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</si>
  <si>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</si>
  <si>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</si>
  <si>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</si>
  <si>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</si>
  <si>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</si>
  <si>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</si>
  <si>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</si>
  <si>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</si>
  <si>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</si>
  <si>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</si>
  <si>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</si>
  <si>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</si>
  <si>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</si>
  <si>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</si>
  <si>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</si>
  <si>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</si>
  <si>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</si>
  <si>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</si>
  <si>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</si>
  <si>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</si>
  <si>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</si>
  <si>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</si>
  <si>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</si>
  <si>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</si>
  <si>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</si>
  <si>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</si>
  <si>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</si>
  <si>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</si>
  <si>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</si>
  <si>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</si>
  <si>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</si>
  <si>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</si>
  <si>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</si>
  <si>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</si>
  <si>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</si>
  <si>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</si>
  <si>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</si>
  <si>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</si>
  <si>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</si>
  <si>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</si>
  <si>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</si>
  <si>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</si>
  <si>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</si>
  <si>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</si>
  <si>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</si>
  <si>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</si>
  <si>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</si>
  <si>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</si>
  <si>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</si>
  <si>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</si>
  <si>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</si>
  <si>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</si>
  <si>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</si>
  <si>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</si>
  <si>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</si>
  <si>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</si>
  <si>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</si>
  <si>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</si>
  <si>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</si>
  <si>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</si>
  <si>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</si>
  <si>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</si>
  <si>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</si>
  <si>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</si>
  <si>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</si>
  <si>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</si>
  <si>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</si>
  <si>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</si>
  <si>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</si>
  <si>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</si>
  <si>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</si>
  <si>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</si>
  <si>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</si>
  <si>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</si>
  <si>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</si>
  <si>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</si>
  <si>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</si>
  <si>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</si>
  <si>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</si>
  <si>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</si>
  <si>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</si>
  <si>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</si>
  <si>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</si>
  <si>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</si>
  <si>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</si>
  <si>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</si>
  <si>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</si>
  <si>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</si>
  <si>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</si>
  <si>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</si>
  <si>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</si>
  <si>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</si>
  <si>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</si>
  <si>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</si>
  <si>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</si>
  <si>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</si>
  <si>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</si>
  <si>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</si>
  <si>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</si>
  <si>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</si>
  <si>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</si>
  <si>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</si>
  <si>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</si>
  <si>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</si>
  <si>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</si>
  <si>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</si>
  <si>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</si>
  <si>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</si>
  <si>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</si>
  <si>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</si>
  <si>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</si>
  <si>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</si>
  <si>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</si>
  <si>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</si>
  <si>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</si>
  <si>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</si>
  <si>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</si>
  <si>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</si>
  <si>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</si>
  <si>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</si>
  <si>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</si>
  <si>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</si>
  <si>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</si>
  <si>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</si>
  <si>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</si>
  <si>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</si>
  <si>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</si>
  <si>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</si>
  <si>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</si>
  <si>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</si>
  <si>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</si>
  <si>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</si>
  <si>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</si>
  <si>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</si>
  <si>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</si>
  <si>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</si>
  <si>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</si>
  <si>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</si>
  <si>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</si>
  <si>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</si>
  <si>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</si>
  <si>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</si>
  <si>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</si>
  <si>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</si>
  <si>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</si>
  <si>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</si>
  <si>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</si>
  <si>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</si>
  <si>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</si>
  <si>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</si>
  <si>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</si>
  <si>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</si>
  <si>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</si>
  <si>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</si>
  <si>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</si>
  <si>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</si>
  <si>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</si>
  <si>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</si>
  <si>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</si>
  <si>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</si>
  <si>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</si>
  <si>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</si>
  <si>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</si>
  <si>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</si>
  <si>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</si>
  <si>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</si>
  <si>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</si>
  <si>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</si>
  <si>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</si>
  <si>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</si>
  <si>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</si>
  <si>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</si>
  <si>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</si>
  <si>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</si>
  <si>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</si>
  <si>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</si>
  <si>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</si>
  <si>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</si>
  <si>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</si>
  <si>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</si>
  <si>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</si>
  <si>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</si>
  <si>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</si>
  <si>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</si>
  <si>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</si>
  <si>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</si>
  <si>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</si>
  <si>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</si>
  <si>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</si>
  <si>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</si>
  <si>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</si>
  <si>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</si>
  <si>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</si>
  <si>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</si>
  <si>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</si>
  <si>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</si>
  <si>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</si>
  <si>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</si>
  <si>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</si>
  <si>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</si>
  <si>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</si>
  <si>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</si>
  <si>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</si>
  <si>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</si>
  <si>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</si>
  <si>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</si>
  <si>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</si>
  <si>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</si>
  <si>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</si>
  <si>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</si>
  <si>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</si>
  <si>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</si>
  <si>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</si>
  <si>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</si>
  <si>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</si>
  <si>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</si>
  <si>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</si>
  <si>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</si>
  <si>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</si>
  <si>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</si>
  <si>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</si>
  <si>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</si>
  <si>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</si>
  <si>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</si>
  <si>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</si>
  <si>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</si>
  <si>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</si>
  <si>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</si>
  <si>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</si>
  <si>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</si>
  <si>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</si>
  <si>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</si>
  <si>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</si>
  <si>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</si>
  <si>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</si>
  <si>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</si>
  <si>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</si>
  <si>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</si>
  <si>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</si>
  <si>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</si>
  <si>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</si>
  <si>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</si>
  <si>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</si>
  <si>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</si>
  <si>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</si>
  <si>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</si>
  <si>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</si>
  <si>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</si>
  <si>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</si>
  <si>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</si>
  <si>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</si>
  <si>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</si>
  <si>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</si>
  <si>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</si>
  <si>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</si>
  <si>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</si>
  <si>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</si>
  <si>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</si>
  <si>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</si>
  <si>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</si>
  <si>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</si>
  <si>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</si>
  <si>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</si>
  <si>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</si>
  <si>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</si>
  <si>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</si>
  <si>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</si>
  <si>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</si>
  <si>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</si>
  <si>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</si>
  <si>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</si>
  <si>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</si>
  <si>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</si>
  <si>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</si>
  <si>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</si>
  <si>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</si>
  <si>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</si>
  <si>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</si>
  <si>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</si>
  <si>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</si>
  <si>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</si>
  <si>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</si>
  <si>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</si>
  <si>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</si>
  <si>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</si>
  <si>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</si>
  <si>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</si>
  <si>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</si>
  <si>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</si>
  <si>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</si>
  <si>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</si>
  <si>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</si>
  <si>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</si>
  <si>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</si>
  <si>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</si>
  <si>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</si>
  <si>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</si>
  <si>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</si>
  <si>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</si>
  <si>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</si>
  <si>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</si>
  <si>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</si>
  <si>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</si>
  <si>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</si>
  <si>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</si>
  <si>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</si>
  <si>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</si>
  <si>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</si>
  <si>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</si>
  <si>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</si>
  <si>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</si>
  <si>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</si>
  <si>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</si>
  <si>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</si>
  <si>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</si>
  <si>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</si>
  <si>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</si>
  <si>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</si>
  <si>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</si>
  <si>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</si>
  <si>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</si>
  <si>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</si>
  <si>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</si>
  <si>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</si>
  <si>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</si>
  <si>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</si>
  <si>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</si>
  <si>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</si>
  <si>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</si>
  <si>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</si>
  <si>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</si>
  <si>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</si>
  <si>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</si>
  <si>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</si>
  <si>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</si>
  <si>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</si>
  <si>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</si>
  <si>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</si>
  <si>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</si>
  <si>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</si>
  <si>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</si>
  <si>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</si>
  <si>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</si>
  <si>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</si>
  <si>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</si>
  <si>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</si>
  <si>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</si>
  <si>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</si>
  <si>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</si>
  <si>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</si>
  <si>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</si>
  <si>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</si>
  <si>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</si>
  <si>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</si>
  <si>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</si>
  <si>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</si>
  <si>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</si>
  <si>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</si>
  <si>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</si>
  <si>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</si>
  <si>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</si>
  <si>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</si>
  <si>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</si>
  <si>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</si>
  <si>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</si>
  <si>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</si>
  <si>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</si>
  <si>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</si>
  <si>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</si>
  <si>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</si>
  <si>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</si>
  <si>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</si>
  <si>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</si>
  <si>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</si>
  <si>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</si>
  <si>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</si>
  <si>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</si>
  <si>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</si>
  <si>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</si>
  <si>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</si>
  <si>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</si>
  <si>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</si>
  <si>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</si>
  <si>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</si>
  <si>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</si>
  <si>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</si>
  <si>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</si>
  <si>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</si>
  <si>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</si>
  <si>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</si>
  <si>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</si>
  <si>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</si>
  <si>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</si>
  <si>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</si>
  <si>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</si>
  <si>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</si>
  <si>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</si>
  <si>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</si>
  <si>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</si>
  <si>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</si>
  <si>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</si>
  <si>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</si>
  <si>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</si>
  <si>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</si>
  <si>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</si>
  <si>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</si>
  <si>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</si>
  <si>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</si>
  <si>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</si>
  <si>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</si>
  <si>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</si>
  <si>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</si>
  <si>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</si>
  <si>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</si>
  <si>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</si>
  <si>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</si>
  <si>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</si>
  <si>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</si>
  <si>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</si>
  <si>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</si>
  <si>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</si>
  <si>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</si>
  <si>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</si>
  <si>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</si>
  <si>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</si>
  <si>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</si>
  <si>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</si>
  <si>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</si>
  <si>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</si>
  <si>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</si>
  <si>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</si>
  <si>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</si>
  <si>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</si>
  <si>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</si>
  <si>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</si>
  <si>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</si>
  <si>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</si>
  <si>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</si>
  <si>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</si>
  <si>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</si>
  <si>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</si>
  <si>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</si>
  <si>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</si>
  <si>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</si>
  <si>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</si>
  <si>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</si>
  <si>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</si>
  <si>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</si>
  <si>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</si>
  <si>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</si>
  <si>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</si>
  <si>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</si>
  <si>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</si>
  <si>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</si>
  <si>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</si>
  <si>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</si>
  <si>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</si>
  <si>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</si>
  <si>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</si>
  <si>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</si>
  <si>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</si>
  <si>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</si>
  <si>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</si>
  <si>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</si>
  <si>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</si>
  <si>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</si>
  <si>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</si>
  <si>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</si>
  <si>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</si>
  <si>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</si>
  <si>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</si>
  <si>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</si>
  <si>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</si>
  <si>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</si>
  <si>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</si>
  <si>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</si>
  <si>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</si>
  <si>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</si>
  <si>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</si>
  <si>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</si>
  <si>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</si>
  <si>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</si>
  <si>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</si>
  <si>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</si>
  <si>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</si>
  <si>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</si>
  <si>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</si>
  <si>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</si>
  <si>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</si>
  <si>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</si>
  <si>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</si>
  <si>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</si>
  <si>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</si>
  <si>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</si>
  <si>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</si>
  <si>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</si>
  <si>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</si>
  <si>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</si>
  <si>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</si>
  <si>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</si>
  <si>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</si>
  <si>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</si>
  <si>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</si>
  <si>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</si>
  <si>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</si>
  <si>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</si>
  <si>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</si>
  <si>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</si>
  <si>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</si>
  <si>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</si>
  <si>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</si>
  <si>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</si>
  <si>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</si>
  <si>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</si>
  <si>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</si>
  <si>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</si>
  <si>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</si>
  <si>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</si>
  <si>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</si>
  <si>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</si>
  <si>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</si>
  <si>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</si>
  <si>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</si>
  <si>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</si>
  <si>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</si>
  <si>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</si>
  <si>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</si>
  <si>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</si>
  <si>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</si>
  <si>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</si>
  <si>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</si>
  <si>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</si>
  <si>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</si>
  <si>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</si>
  <si>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</si>
  <si>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</si>
  <si>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</si>
  <si>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</si>
  <si>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</si>
  <si>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</si>
  <si>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</si>
  <si>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</si>
  <si>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</si>
  <si>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</si>
  <si>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</si>
  <si>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</si>
  <si>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</si>
  <si>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</si>
  <si>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</si>
  <si>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</si>
  <si>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</si>
  <si>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</si>
  <si>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</si>
  <si>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</si>
  <si>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</si>
  <si>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</si>
  <si>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</si>
  <si>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</si>
  <si>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</si>
  <si>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</si>
  <si>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</si>
  <si>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</si>
  <si>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</si>
  <si>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</si>
  <si>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</si>
  <si>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</si>
  <si>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</si>
  <si>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</si>
  <si>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</si>
  <si>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</si>
  <si>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</si>
  <si>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</si>
  <si>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</si>
  <si>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</si>
  <si>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</si>
  <si>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</si>
  <si>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</si>
  <si>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</si>
  <si>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</si>
  <si>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</si>
  <si>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</si>
  <si>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</si>
  <si>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</si>
  <si>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</si>
  <si>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</si>
  <si>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</si>
  <si>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</si>
  <si>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</si>
  <si>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</si>
  <si>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</si>
  <si>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</si>
  <si>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</si>
  <si>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</si>
  <si>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</si>
  <si>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</si>
  <si>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</si>
  <si>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</si>
  <si>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</si>
  <si>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</si>
  <si>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</si>
  <si>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</si>
  <si>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</si>
  <si>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</si>
  <si>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</si>
  <si>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</si>
  <si>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</si>
  <si>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</si>
  <si>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</si>
  <si>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</si>
  <si>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</si>
  <si>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</si>
  <si>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</si>
  <si>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</si>
  <si>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</si>
  <si>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</si>
  <si>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</si>
  <si>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</si>
  <si>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</si>
  <si>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</si>
  <si>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</si>
  <si>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</si>
  <si>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</si>
  <si>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</si>
  <si>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</si>
  <si>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</si>
  <si>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</si>
  <si>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</si>
  <si>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</si>
  <si>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</si>
  <si>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</si>
  <si>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</si>
  <si>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</si>
  <si>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</si>
  <si>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</si>
  <si>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</si>
  <si>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</si>
  <si>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</si>
  <si>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</si>
  <si>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</si>
  <si>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</si>
  <si>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</si>
  <si>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</si>
  <si>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</si>
  <si>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</si>
  <si>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</si>
  <si>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</si>
  <si>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</si>
  <si>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</si>
  <si>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</si>
  <si>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</si>
  <si>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</si>
  <si>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</si>
  <si>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</si>
  <si>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</si>
  <si>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</si>
  <si>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</si>
  <si>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</si>
  <si>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</si>
  <si>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</si>
  <si>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</si>
  <si>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</si>
  <si>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</si>
  <si>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</si>
  <si>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</si>
  <si>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</si>
  <si>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</si>
  <si>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</si>
  <si>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</si>
  <si>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</si>
  <si>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</si>
  <si>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</si>
  <si>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</si>
  <si>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</si>
  <si>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</si>
  <si>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</si>
  <si>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</si>
  <si>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</si>
  <si>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</si>
  <si>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</si>
  <si>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</si>
  <si>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</si>
  <si>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</si>
  <si>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</si>
  <si>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</si>
  <si>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</si>
  <si>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</si>
  <si>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</si>
  <si>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</si>
  <si>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</si>
  <si>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</si>
  <si>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</si>
  <si>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</si>
  <si>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</si>
  <si>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</si>
  <si>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</si>
  <si>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</si>
  <si>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</si>
  <si>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</si>
  <si>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</si>
  <si>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</si>
  <si>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</si>
  <si>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</si>
  <si>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</si>
  <si>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</si>
  <si>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</si>
  <si>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</si>
  <si>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</si>
  <si>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</si>
  <si>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</si>
  <si>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</si>
  <si>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</si>
  <si>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</si>
  <si>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</si>
  <si>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</si>
  <si>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</si>
  <si>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</si>
  <si>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</si>
  <si>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</si>
  <si>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</si>
  <si>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</si>
  <si>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</si>
  <si>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</si>
  <si>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</si>
  <si>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</si>
  <si>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</si>
  <si>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</si>
  <si>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</si>
  <si>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</si>
  <si>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</si>
  <si>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</si>
  <si>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</si>
  <si>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</si>
  <si>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</si>
  <si>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</si>
  <si>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</si>
  <si>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</si>
  <si>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</si>
  <si>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</si>
  <si>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</si>
  <si>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</si>
  <si>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</si>
  <si>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</si>
  <si>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</si>
  <si>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</si>
  <si>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</si>
  <si>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</si>
  <si>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</si>
  <si>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</si>
  <si>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</si>
  <si>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</si>
  <si>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</si>
  <si>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</si>
  <si>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</si>
  <si>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</si>
  <si>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</si>
  <si>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</si>
  <si>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</si>
  <si>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</si>
  <si>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</si>
  <si>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</si>
  <si>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</si>
  <si>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</si>
  <si>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</si>
  <si>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</si>
  <si>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</si>
  <si>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</si>
  <si>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</si>
  <si>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</si>
  <si>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</si>
  <si>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</si>
  <si>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</si>
  <si>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</si>
  <si>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</si>
  <si>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</si>
  <si>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</si>
  <si>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</si>
  <si>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</si>
  <si>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</si>
  <si>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</si>
  <si>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</si>
  <si>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</si>
  <si>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</si>
  <si>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</si>
  <si>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</si>
  <si>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</si>
  <si>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</si>
  <si>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</si>
  <si>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</si>
  <si>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</si>
  <si>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</si>
  <si>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</si>
  <si>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</si>
  <si>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</si>
  <si>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</si>
  <si>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</si>
  <si>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</si>
  <si>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</si>
  <si>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</si>
  <si>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</si>
  <si>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</si>
  <si>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</si>
  <si>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</si>
  <si>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</si>
  <si>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</si>
  <si>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</si>
  <si>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</si>
  <si>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</si>
  <si>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</si>
  <si>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</si>
  <si>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</si>
  <si>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</si>
  <si>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</si>
  <si>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</si>
  <si>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</si>
  <si>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</si>
  <si>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</si>
  <si>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</si>
  <si>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</si>
  <si>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</si>
  <si>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</si>
  <si>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</si>
  <si>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</si>
  <si>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</si>
  <si>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</si>
  <si>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</si>
  <si>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</si>
  <si>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</si>
  <si>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</si>
  <si>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</si>
  <si>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</si>
  <si>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</si>
  <si>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</si>
  <si>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</si>
  <si>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</si>
  <si>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</si>
  <si>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</si>
  <si>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</si>
  <si>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</si>
  <si>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</si>
  <si>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</si>
  <si>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</si>
  <si>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</si>
  <si>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</si>
  <si>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</si>
  <si>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</si>
  <si>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</si>
  <si>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</si>
  <si>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</si>
  <si>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</si>
  <si>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</si>
  <si>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</si>
  <si>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</si>
  <si>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</si>
  <si>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</si>
  <si>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</si>
  <si>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</si>
  <si>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</si>
  <si>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</si>
  <si>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</si>
  <si>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</si>
  <si>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</si>
  <si>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</si>
  <si>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</si>
  <si>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</si>
  <si>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</si>
  <si>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</si>
  <si>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</si>
  <si>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</si>
  <si>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</si>
  <si>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</si>
  <si>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</si>
  <si>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</si>
  <si>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</si>
  <si>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</si>
  <si>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</si>
  <si>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</si>
  <si>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</si>
  <si>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</si>
  <si>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</si>
  <si>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</si>
  <si>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</si>
  <si>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</si>
  <si>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</si>
  <si>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</si>
  <si>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</si>
  <si>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</si>
  <si>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</si>
  <si>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</si>
  <si>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</si>
  <si>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</si>
  <si>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</si>
  <si>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</si>
  <si>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</si>
  <si>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</si>
  <si>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</si>
  <si>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</si>
  <si>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</si>
  <si>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</si>
  <si>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</si>
  <si>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</si>
  <si>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</si>
  <si>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</si>
  <si>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</si>
  <si>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</si>
  <si>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</si>
  <si>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</si>
  <si>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</si>
  <si>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</si>
  <si>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</si>
  <si>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</si>
  <si>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</si>
  <si>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</si>
  <si>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</si>
  <si>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</si>
  <si>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</si>
  <si>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</si>
  <si>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</si>
  <si>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</si>
  <si>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</si>
  <si>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</si>
  <si>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</si>
  <si>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</si>
  <si>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</si>
  <si>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</si>
  <si>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</si>
  <si>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</si>
  <si>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</si>
  <si>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</si>
  <si>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</si>
  <si>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</si>
  <si>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</si>
  <si>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</si>
  <si>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</si>
  <si>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</si>
  <si>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</si>
  <si>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</si>
  <si>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</si>
  <si>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</si>
  <si>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</si>
  <si>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</si>
  <si>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</si>
  <si>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</si>
  <si>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</si>
  <si>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</si>
  <si>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</si>
  <si>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</si>
  <si>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</si>
  <si>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</si>
  <si>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</si>
  <si>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</si>
  <si>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</si>
  <si>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</si>
  <si>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</si>
  <si>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</si>
  <si>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</si>
  <si>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</si>
  <si>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</si>
  <si>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</si>
  <si>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</si>
  <si>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</si>
  <si>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</si>
  <si>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</si>
  <si>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</si>
  <si>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</si>
  <si>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</si>
  <si>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</si>
  <si>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</si>
  <si>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</si>
  <si>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</si>
  <si>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</si>
  <si>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</si>
  <si>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</si>
  <si>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</si>
  <si>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</si>
  <si>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</si>
  <si>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</si>
  <si>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</si>
  <si>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</si>
  <si>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</si>
  <si>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</si>
  <si>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</si>
  <si>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</si>
  <si>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</si>
  <si>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</si>
  <si>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</si>
  <si>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</si>
  <si>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</si>
  <si>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</si>
  <si>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</si>
  <si>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</si>
  <si>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</si>
  <si>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</si>
  <si>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</si>
  <si>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</si>
  <si>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</si>
  <si>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</si>
  <si>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</si>
  <si>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</si>
  <si>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</si>
  <si>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</si>
  <si>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</si>
  <si>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</si>
  <si>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</si>
  <si>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</si>
  <si>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</si>
  <si>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</si>
  <si>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</si>
  <si>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</si>
  <si>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</si>
  <si>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</si>
  <si>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</si>
  <si>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</si>
  <si>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</si>
  <si>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</si>
  <si>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</si>
  <si>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</si>
  <si>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</si>
  <si>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</si>
  <si>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</si>
  <si>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</si>
  <si>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</si>
  <si>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</si>
  <si>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</si>
  <si>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</si>
  <si>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</si>
  <si>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</si>
  <si>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</si>
  <si>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</si>
  <si>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</si>
  <si>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</si>
  <si>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</si>
  <si>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</si>
  <si>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</si>
  <si>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</si>
  <si>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</si>
  <si>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</si>
  <si>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</si>
  <si>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</si>
  <si>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</si>
  <si>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</si>
  <si>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</si>
  <si>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</si>
  <si>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</si>
  <si>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</si>
  <si>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</si>
  <si>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</si>
  <si>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</si>
  <si>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</si>
  <si>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</si>
  <si>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</si>
  <si>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</si>
  <si>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</si>
  <si>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</si>
  <si>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</si>
  <si>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</si>
  <si>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</si>
  <si>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</si>
  <si>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</si>
  <si>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</si>
  <si>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</si>
  <si>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</si>
  <si>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</si>
  <si>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</si>
  <si>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</si>
  <si>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</si>
  <si>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</si>
  <si>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</si>
  <si>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</si>
  <si>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</si>
  <si>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</si>
  <si>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</si>
  <si>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</si>
  <si>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</si>
  <si>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</si>
  <si>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</si>
  <si>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</si>
  <si>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</si>
  <si>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</si>
  <si>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</si>
  <si>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</si>
  <si>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</si>
  <si>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</si>
  <si>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</si>
  <si>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</si>
  <si>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</si>
  <si>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</si>
  <si>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</si>
  <si>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</si>
  <si>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</si>
  <si>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</si>
  <si>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</si>
  <si>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</si>
  <si>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</si>
  <si>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</si>
  <si>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</si>
  <si>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</si>
  <si>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</si>
  <si>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</si>
  <si>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</si>
  <si>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</si>
  <si>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</si>
  <si>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</si>
  <si>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</si>
  <si>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</si>
  <si>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</si>
  <si>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</si>
  <si>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</si>
  <si>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</si>
  <si>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</si>
  <si>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</si>
  <si>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</si>
  <si>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</si>
  <si>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</si>
  <si>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</si>
  <si>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</si>
  <si>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</si>
  <si>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</si>
  <si>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</si>
  <si>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</si>
  <si>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</si>
  <si>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</si>
  <si>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</si>
  <si>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</si>
  <si>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</si>
  <si>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</si>
  <si>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</si>
  <si>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</si>
  <si>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</si>
  <si>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</si>
  <si>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</si>
  <si>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</si>
  <si>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</si>
  <si>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</si>
  <si>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</si>
  <si>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</si>
  <si>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</si>
  <si>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</si>
  <si>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</si>
  <si>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</si>
  <si>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</si>
  <si>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</si>
  <si>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</si>
  <si>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</si>
  <si>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</si>
  <si>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</si>
  <si>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</si>
  <si>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</si>
  <si>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</si>
  <si>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</si>
  <si>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</si>
  <si>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</si>
  <si>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</si>
  <si>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</si>
  <si>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</si>
  <si>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</si>
  <si>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</si>
  <si>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</si>
  <si>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</si>
  <si>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</si>
  <si>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</si>
  <si>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</si>
  <si>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</si>
  <si>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</si>
  <si>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</si>
  <si>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</si>
  <si>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</si>
  <si>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</si>
  <si>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</si>
  <si>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</si>
  <si>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</si>
  <si>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</si>
  <si>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</si>
  <si>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</si>
  <si>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</si>
  <si>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</si>
  <si>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</si>
  <si>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</si>
  <si>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</si>
  <si>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</si>
  <si>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</si>
  <si>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</si>
  <si>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</si>
  <si>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</si>
  <si>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</si>
  <si>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</si>
  <si>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</si>
  <si>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</si>
  <si>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</si>
  <si>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</si>
  <si>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</si>
  <si>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</si>
  <si>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</si>
  <si>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</si>
  <si>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</si>
  <si>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</si>
  <si>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</si>
  <si>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</si>
  <si>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</si>
  <si>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</si>
  <si>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</si>
  <si>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</si>
  <si>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</si>
  <si>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</si>
  <si>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</si>
  <si>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</si>
  <si>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</si>
  <si>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</si>
  <si>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</si>
  <si>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</si>
  <si>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</si>
  <si>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</si>
  <si>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</si>
  <si>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</si>
  <si>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</si>
  <si>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</si>
  <si>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</si>
  <si>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</si>
  <si>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</si>
  <si>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</si>
  <si>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</si>
  <si>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</si>
  <si>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</si>
  <si>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</si>
  <si>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</si>
  <si>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</si>
  <si>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</si>
  <si>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</si>
  <si>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</si>
  <si>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</si>
  <si>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</si>
  <si>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</si>
  <si>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</si>
  <si>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</si>
  <si>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</si>
  <si>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</si>
  <si>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</si>
  <si>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</si>
  <si>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</si>
  <si>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</si>
  <si>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</si>
  <si>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</si>
  <si>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</si>
  <si>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</si>
  <si>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</si>
  <si>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</si>
  <si>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</si>
  <si>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</si>
  <si>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</si>
  <si>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</si>
  <si>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</si>
  <si>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</si>
  <si>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</si>
  <si>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</si>
  <si>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</si>
  <si>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</si>
  <si>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</si>
  <si>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</si>
  <si>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</si>
  <si>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</si>
  <si>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</si>
  <si>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</si>
  <si>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</si>
  <si>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</si>
  <si>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</si>
  <si>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</si>
  <si>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</si>
  <si>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</si>
  <si>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</si>
  <si>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</si>
  <si>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</si>
  <si>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</si>
  <si>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</si>
  <si>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</si>
  <si>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</si>
  <si>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</si>
  <si>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</si>
  <si>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</si>
  <si>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</si>
  <si>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</si>
  <si>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</si>
  <si>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</si>
  <si>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</si>
  <si>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</si>
  <si>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</si>
  <si>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</si>
  <si>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</si>
  <si>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</si>
  <si>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</si>
  <si>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</si>
  <si>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</si>
  <si>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</si>
  <si>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</si>
  <si>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</si>
  <si>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</si>
  <si>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</si>
  <si>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</si>
  <si>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</si>
  <si>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</si>
  <si>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</si>
  <si>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</si>
  <si>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</si>
  <si>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</si>
  <si>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</si>
  <si>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</si>
  <si>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</si>
  <si>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</si>
  <si>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</si>
  <si>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</si>
  <si>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</si>
  <si>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</si>
  <si>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</si>
  <si>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</si>
  <si>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</si>
  <si>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</si>
  <si>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</si>
  <si>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</si>
  <si>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</si>
  <si>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</si>
  <si>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</si>
  <si>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</si>
  <si>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</si>
  <si>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</si>
  <si>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</si>
  <si>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</si>
  <si>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</si>
  <si>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</si>
  <si>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</si>
  <si>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</si>
  <si>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</si>
  <si>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</si>
  <si>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</si>
  <si>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</si>
  <si>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</si>
  <si>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</si>
  <si>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</si>
  <si>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</si>
  <si>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</si>
  <si>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</si>
  <si>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</si>
  <si>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</si>
  <si>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</si>
  <si>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</si>
  <si>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</si>
  <si>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</si>
  <si>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</si>
  <si>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</si>
  <si>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</si>
  <si>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</si>
  <si>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</si>
  <si>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</si>
  <si>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</si>
  <si>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</si>
  <si>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</si>
  <si>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</si>
  <si>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</si>
  <si>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</si>
  <si>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</si>
  <si>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</si>
  <si>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</si>
  <si>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</si>
  <si>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</si>
  <si>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</si>
  <si>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</si>
  <si>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</si>
  <si>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</si>
  <si>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</si>
  <si>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</si>
  <si>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</si>
  <si>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</si>
  <si>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</si>
  <si>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</si>
  <si>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</si>
  <si>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</si>
  <si>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</si>
  <si>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</si>
  <si>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</si>
  <si>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</si>
  <si>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</si>
  <si>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</si>
  <si>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</si>
  <si>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</si>
  <si>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</si>
  <si>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</si>
  <si>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</si>
  <si>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</si>
  <si>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</si>
  <si>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</si>
  <si>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</si>
  <si>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</si>
  <si>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</si>
  <si>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</si>
  <si>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</si>
  <si>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</si>
  <si>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</si>
  <si>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</si>
  <si>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</si>
  <si>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</si>
  <si>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</si>
  <si>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</si>
  <si>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</si>
  <si>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</si>
  <si>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</si>
  <si>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</si>
  <si>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</si>
  <si>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</si>
  <si>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</si>
  <si>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</si>
  <si>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</si>
  <si>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</si>
  <si>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</si>
  <si>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</si>
  <si>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</si>
  <si>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</si>
  <si>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</si>
  <si>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</si>
  <si>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</si>
  <si>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</si>
  <si>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</si>
  <si>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</si>
  <si>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</si>
  <si>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</si>
  <si>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</si>
  <si>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</si>
  <si>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</si>
  <si>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</si>
  <si>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</si>
  <si>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</si>
  <si>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</si>
  <si>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</si>
  <si>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</si>
  <si>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</si>
  <si>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</si>
  <si>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</si>
  <si>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</si>
  <si>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</si>
  <si>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</si>
  <si>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</si>
  <si>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</si>
  <si>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</si>
  <si>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</si>
  <si>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</si>
  <si>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</si>
  <si>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</si>
  <si>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</si>
  <si>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</si>
  <si>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</si>
  <si>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</si>
  <si>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</si>
  <si>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</si>
  <si>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</si>
  <si>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</si>
  <si>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</si>
  <si>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</si>
  <si>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</si>
  <si>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</si>
  <si>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</si>
  <si>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</si>
  <si>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</si>
  <si>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</si>
  <si>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</si>
  <si>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</si>
  <si>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</si>
  <si>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</si>
  <si>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</si>
  <si>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</si>
  <si>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</si>
  <si>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</si>
  <si>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</si>
  <si>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</si>
  <si>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</si>
  <si>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</si>
  <si>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</si>
  <si>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</si>
  <si>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</si>
  <si>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</si>
  <si>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</si>
  <si>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</si>
  <si>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</si>
  <si>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</si>
  <si>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</si>
  <si>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</si>
  <si>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</si>
  <si>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</si>
  <si>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</si>
  <si>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</si>
  <si>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</si>
  <si>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</si>
  <si>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</si>
  <si>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</si>
  <si>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</si>
  <si>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</si>
  <si>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</si>
  <si>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</si>
  <si>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</si>
  <si>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</si>
  <si>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</si>
  <si>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</si>
  <si>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</si>
  <si>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</si>
  <si>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</si>
  <si>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</si>
  <si>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</si>
  <si>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</si>
  <si>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</si>
  <si>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</si>
  <si>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</si>
  <si>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</si>
  <si>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</si>
  <si>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</si>
  <si>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</si>
  <si>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</si>
  <si>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</si>
  <si>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</si>
  <si>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</si>
  <si>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</si>
  <si>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</si>
  <si>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</si>
  <si>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</si>
  <si>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</si>
  <si>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</si>
  <si>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</si>
  <si>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</si>
  <si>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</si>
  <si>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</si>
  <si>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</si>
  <si>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</si>
  <si>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</si>
  <si>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</si>
  <si>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</si>
  <si>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</si>
  <si>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</si>
  <si>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</si>
  <si>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</si>
  <si>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</si>
  <si>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</si>
  <si>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</si>
  <si>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</si>
  <si>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</si>
  <si>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</si>
  <si>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</si>
  <si>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</si>
  <si>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</si>
  <si>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</si>
  <si>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</si>
  <si>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</si>
  <si>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</si>
  <si>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</si>
  <si>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</si>
  <si>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</si>
  <si>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</si>
  <si>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</si>
  <si>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</si>
  <si>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</si>
  <si>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</si>
  <si>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</si>
  <si>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</si>
  <si>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</si>
  <si>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</si>
  <si>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</si>
  <si>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</si>
  <si>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</si>
  <si>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</si>
  <si>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</si>
  <si>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</si>
  <si>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</si>
  <si>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</si>
  <si>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</si>
  <si>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</si>
  <si>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</si>
  <si>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</si>
  <si>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</si>
  <si>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</si>
  <si>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</si>
  <si>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</si>
  <si>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</si>
  <si>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</si>
  <si>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</si>
  <si>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</si>
  <si>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</si>
  <si>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</si>
  <si>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</si>
  <si>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</si>
  <si>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</si>
  <si>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</si>
  <si>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</si>
  <si>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</si>
  <si>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</si>
  <si>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</si>
  <si>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</si>
  <si>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</si>
  <si>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</si>
  <si>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</si>
  <si>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</si>
  <si>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</si>
  <si>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</si>
  <si>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</si>
  <si>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</si>
  <si>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</si>
  <si>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</si>
  <si>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</si>
  <si>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</si>
  <si>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</si>
  <si>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</si>
  <si>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</si>
  <si>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</si>
  <si>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</si>
  <si>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</si>
  <si>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</si>
  <si>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</si>
  <si>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</si>
  <si>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</si>
  <si>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</si>
  <si>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</si>
  <si>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</si>
  <si>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</si>
  <si>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</si>
  <si>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</si>
  <si>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</si>
  <si>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</si>
  <si>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</si>
  <si>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</si>
  <si>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</si>
  <si>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</si>
  <si>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</si>
  <si>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</si>
  <si>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</si>
  <si>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</si>
  <si>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</si>
  <si>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</si>
  <si>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</si>
  <si>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</si>
  <si>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</si>
  <si>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</si>
  <si>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</si>
  <si>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</si>
  <si>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</si>
  <si>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</si>
  <si>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</si>
  <si>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</si>
  <si>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</si>
  <si>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</si>
  <si>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</si>
  <si>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</si>
  <si>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</si>
  <si>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</si>
  <si>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</si>
  <si>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</si>
  <si>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</si>
  <si>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</si>
  <si>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</si>
  <si>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</si>
  <si>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</si>
  <si>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</si>
  <si>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</si>
  <si>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</si>
  <si>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</si>
  <si>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</si>
  <si>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</si>
  <si>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</si>
  <si>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</si>
  <si>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</si>
  <si>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</si>
  <si>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</si>
  <si>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</si>
  <si>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</si>
  <si>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</si>
  <si>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</si>
  <si>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</si>
  <si>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</si>
  <si>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</si>
  <si>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</si>
  <si>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</si>
  <si>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</si>
  <si>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</si>
  <si>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</si>
  <si>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</si>
  <si>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</si>
  <si>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</si>
  <si>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</si>
  <si>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</si>
  <si>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</si>
  <si>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</si>
  <si>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</si>
  <si>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</si>
  <si>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</si>
  <si>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</si>
  <si>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</si>
  <si>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</si>
  <si>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</si>
  <si>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</si>
  <si>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</si>
  <si>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</si>
  <si>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</si>
  <si>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</si>
  <si>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</si>
  <si>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</si>
  <si>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</si>
  <si>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</si>
  <si>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</si>
  <si>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</si>
  <si>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</si>
  <si>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</si>
  <si>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</si>
  <si>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</si>
  <si>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</si>
  <si>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</si>
  <si>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</si>
  <si>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</si>
  <si>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</si>
  <si>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</si>
  <si>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</si>
  <si>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</si>
  <si>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</si>
  <si>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</si>
  <si>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</si>
  <si>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</si>
  <si>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</si>
  <si>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</si>
  <si>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</si>
  <si>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</si>
  <si>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</si>
  <si>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</si>
  <si>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</si>
  <si>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</si>
  <si>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</si>
  <si>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</si>
  <si>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</si>
  <si>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</si>
  <si>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</si>
  <si>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</si>
  <si>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</si>
  <si>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</si>
  <si>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</si>
  <si>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</si>
  <si>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</si>
  <si>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</si>
  <si>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</si>
  <si>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</si>
  <si>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</si>
  <si>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</si>
  <si>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</si>
  <si>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</si>
  <si>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</si>
  <si>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</si>
  <si>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</si>
  <si>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</si>
  <si>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</si>
  <si>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</si>
  <si>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</si>
  <si>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</si>
  <si>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</si>
  <si>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</si>
  <si>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</si>
  <si>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</si>
  <si>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</si>
  <si>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</si>
  <si>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</si>
  <si>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</si>
  <si>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</si>
  <si>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</si>
  <si>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</si>
  <si>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</si>
  <si>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</si>
  <si>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</si>
  <si>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</si>
  <si>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</si>
  <si>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</si>
  <si>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</si>
  <si>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</si>
  <si>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</si>
  <si>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</si>
  <si>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</si>
  <si>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</si>
  <si>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</si>
  <si>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</si>
  <si>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</si>
  <si>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</si>
  <si>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</si>
  <si>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</si>
  <si>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</si>
  <si>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</si>
  <si>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</si>
  <si>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</si>
  <si>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</si>
  <si>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</si>
  <si>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</si>
  <si>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</si>
  <si>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</si>
  <si>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</si>
  <si>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</si>
  <si>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</si>
  <si>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</si>
  <si>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</si>
  <si>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</si>
  <si>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</si>
  <si>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</si>
  <si>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</si>
  <si>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</si>
  <si>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</si>
  <si>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</si>
  <si>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</si>
  <si>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</si>
  <si>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</si>
  <si>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</si>
  <si>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</si>
  <si>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</si>
  <si>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</si>
  <si>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</si>
  <si>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</si>
  <si>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</si>
  <si>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</si>
  <si>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</si>
  <si>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</si>
  <si>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</si>
  <si>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</si>
  <si>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</si>
  <si>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</si>
  <si>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</si>
  <si>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</si>
  <si>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</si>
  <si>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</si>
  <si>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</si>
  <si>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</si>
  <si>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</si>
  <si>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</si>
  <si>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</si>
  <si>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</si>
  <si>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</si>
  <si>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</si>
  <si>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</si>
  <si>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</si>
  <si>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</si>
  <si>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</si>
  <si>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</si>
  <si>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</si>
  <si>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</si>
  <si>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</si>
  <si>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</si>
  <si>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</si>
  <si>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</si>
  <si>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</si>
  <si>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</si>
  <si>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</si>
  <si>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</si>
  <si>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</si>
  <si>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</si>
  <si>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</si>
  <si>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</si>
  <si>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</si>
  <si>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</si>
  <si>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</si>
  <si>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</si>
  <si>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</si>
  <si>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</si>
  <si>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</si>
  <si>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</si>
  <si>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</si>
  <si>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</si>
  <si>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</si>
  <si>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</si>
  <si>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</si>
  <si>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</si>
  <si>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</si>
  <si>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</si>
  <si>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</si>
  <si>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</si>
  <si>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</si>
  <si>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</si>
  <si>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</si>
  <si>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</si>
  <si>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</si>
  <si>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</si>
  <si>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</si>
  <si>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</si>
  <si>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</si>
  <si>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</si>
  <si>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</si>
  <si>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</si>
  <si>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</si>
  <si>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</si>
  <si>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</si>
  <si>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</si>
  <si>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</si>
  <si>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</si>
  <si>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</si>
  <si>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</si>
  <si>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</si>
  <si>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</si>
  <si>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</si>
  <si>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</si>
  <si>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</si>
  <si>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</si>
  <si>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</si>
  <si>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</si>
  <si>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</si>
  <si>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</si>
  <si>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</si>
  <si>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</si>
  <si>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</si>
  <si>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</si>
  <si>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</si>
  <si>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</si>
  <si>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</si>
  <si>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</si>
  <si>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</si>
  <si>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</si>
  <si>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</si>
  <si>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</si>
  <si>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</si>
  <si>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</si>
  <si>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</si>
  <si>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</si>
  <si>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</si>
  <si>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</si>
  <si>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</si>
  <si>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</si>
  <si>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</si>
  <si>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</si>
  <si>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</si>
  <si>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</si>
  <si>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</si>
  <si>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</si>
  <si>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</si>
  <si>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</si>
  <si>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</si>
  <si>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</si>
  <si>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</si>
  <si>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</si>
  <si>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</si>
  <si>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</si>
  <si>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</si>
  <si>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</si>
  <si>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</si>
  <si>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</si>
  <si>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</si>
  <si>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</si>
  <si>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</si>
  <si>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</si>
  <si>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</si>
  <si>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</si>
  <si>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</si>
  <si>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</si>
  <si>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</si>
  <si>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</si>
  <si>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</si>
  <si>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</si>
  <si>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</si>
  <si>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</si>
  <si>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</si>
  <si>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</si>
  <si>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</si>
  <si>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</si>
  <si>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</si>
  <si>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</si>
  <si>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</si>
  <si>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</si>
  <si>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</si>
  <si>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</si>
  <si>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</si>
  <si>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</si>
  <si>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</si>
  <si>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</si>
  <si>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</si>
  <si>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</si>
  <si>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</si>
  <si>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</si>
  <si>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</si>
  <si>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</si>
  <si>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</si>
  <si>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</si>
  <si>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</si>
  <si>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</si>
  <si>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</si>
  <si>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</si>
  <si>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</si>
  <si>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</si>
  <si>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</si>
  <si>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</si>
  <si>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</si>
  <si>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</si>
  <si>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</si>
  <si>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</si>
  <si>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</si>
  <si>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</si>
  <si>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</si>
  <si>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</si>
  <si>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</si>
  <si>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</si>
  <si>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</si>
  <si>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</si>
  <si>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</si>
  <si>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</si>
  <si>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</si>
  <si>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</si>
  <si>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</si>
  <si>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</si>
  <si>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</si>
  <si>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</si>
  <si>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</si>
  <si>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</si>
  <si>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</si>
  <si>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</si>
  <si>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</si>
  <si>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</si>
  <si>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</si>
  <si>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</si>
  <si>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</si>
  <si>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</si>
  <si>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</si>
  <si>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</si>
  <si>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</si>
  <si>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</si>
  <si>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</si>
  <si>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</si>
  <si>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</si>
  <si>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</si>
  <si>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</si>
  <si>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</si>
  <si>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</si>
  <si>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</si>
  <si>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</si>
  <si>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</si>
  <si>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</si>
  <si>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</si>
  <si>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</si>
  <si>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</si>
  <si>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</si>
  <si>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</si>
  <si>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</si>
  <si>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</si>
  <si>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</si>
  <si>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</si>
  <si>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</si>
  <si>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</si>
  <si>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</si>
  <si>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</si>
  <si>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</si>
  <si>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</si>
  <si>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</si>
  <si>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</si>
  <si>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</si>
  <si>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</si>
  <si>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</si>
  <si>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</si>
  <si>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</si>
  <si>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</si>
  <si>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</si>
  <si>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</si>
  <si>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</si>
  <si>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</si>
  <si>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</si>
  <si>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</si>
  <si>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</si>
  <si>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</si>
  <si>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</si>
  <si>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</si>
  <si>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</si>
  <si>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</si>
  <si>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</si>
  <si>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</si>
  <si>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</si>
  <si>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</si>
  <si>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</si>
  <si>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</si>
  <si>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</si>
  <si>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</si>
  <si>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</si>
  <si>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</si>
  <si>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</si>
  <si>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</si>
  <si>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</si>
  <si>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</si>
  <si>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</si>
  <si>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</si>
  <si>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</si>
  <si>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</si>
  <si>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</si>
  <si>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</si>
  <si>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</si>
  <si>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</si>
  <si>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</si>
  <si>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</si>
  <si>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</si>
  <si>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</si>
  <si>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</si>
  <si>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</si>
  <si>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</si>
  <si>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</si>
  <si>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</si>
  <si>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</si>
  <si>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</si>
  <si>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</si>
  <si>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</si>
  <si>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</si>
  <si>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</si>
  <si>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</si>
  <si>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</si>
  <si>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</si>
  <si>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</si>
  <si>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</si>
  <si>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</si>
  <si>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</si>
  <si>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</si>
  <si>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</si>
  <si>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</si>
  <si>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</si>
  <si>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</si>
  <si>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</si>
  <si>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</si>
  <si>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</si>
  <si>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</si>
  <si>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</si>
  <si>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</si>
  <si>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</si>
  <si>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</si>
  <si>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</si>
  <si>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</si>
  <si>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</si>
  <si>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</si>
  <si>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</si>
  <si>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</si>
  <si>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</si>
  <si>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</si>
  <si>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</si>
  <si>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</si>
  <si>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</si>
  <si>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</si>
  <si>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</si>
  <si>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</si>
  <si>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</si>
  <si>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</si>
  <si>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</si>
  <si>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</si>
  <si>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</si>
  <si>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</si>
  <si>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</si>
  <si>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</si>
  <si>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</si>
  <si>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</si>
  <si>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</si>
  <si>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</si>
  <si>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</si>
  <si>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</si>
  <si>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</si>
  <si>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</si>
  <si>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</si>
  <si>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</si>
  <si>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</si>
  <si>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</si>
  <si>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</si>
  <si>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</si>
  <si>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</si>
  <si>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</si>
  <si>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</si>
  <si>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</si>
  <si>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</si>
  <si>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</si>
  <si>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</si>
  <si>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</si>
  <si>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</si>
  <si>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</si>
  <si>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</si>
  <si>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</si>
  <si>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</si>
  <si>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</si>
  <si>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</si>
  <si>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</si>
  <si>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</si>
  <si>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</si>
  <si>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</si>
  <si>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</si>
  <si>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</si>
  <si>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</si>
  <si>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</si>
  <si>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</si>
  <si>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</si>
  <si>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</si>
  <si>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</si>
  <si>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</si>
  <si>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</si>
  <si>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</si>
  <si>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</si>
  <si>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</si>
  <si>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</si>
  <si>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</si>
  <si>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</si>
  <si>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</si>
  <si>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</si>
  <si>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</si>
  <si>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</si>
  <si>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</si>
  <si>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</si>
  <si>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</si>
  <si>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</si>
  <si>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</si>
  <si>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</si>
  <si>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</si>
  <si>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</si>
  <si>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</si>
  <si>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</si>
  <si>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</si>
  <si>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</si>
  <si>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</si>
  <si>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</si>
  <si>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</si>
  <si>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</si>
  <si>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</si>
  <si>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</si>
  <si>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</si>
  <si>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</si>
  <si>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</si>
  <si>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</si>
  <si>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</si>
  <si>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</si>
  <si>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</si>
  <si>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</si>
  <si>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</si>
  <si>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</si>
  <si>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</si>
  <si>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</si>
  <si>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</si>
  <si>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</si>
  <si>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</si>
  <si>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</si>
  <si>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</si>
  <si>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</si>
  <si>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</si>
  <si>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</si>
  <si>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</si>
  <si>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</si>
  <si>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</si>
  <si>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</si>
  <si>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</si>
  <si>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</si>
  <si>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</si>
  <si>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</si>
  <si>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</si>
  <si>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</si>
  <si>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</si>
  <si>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</si>
  <si>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</si>
  <si>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</si>
  <si>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</si>
  <si>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</si>
  <si>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</si>
  <si>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</si>
  <si>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</si>
  <si>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</si>
  <si>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</si>
  <si>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</si>
  <si>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</si>
  <si>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</si>
  <si>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</si>
  <si>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</si>
  <si>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</si>
  <si>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</si>
  <si>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</si>
  <si>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</si>
  <si>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</si>
  <si>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</si>
  <si>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</si>
  <si>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</si>
  <si>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</si>
  <si>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</si>
  <si>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</si>
  <si>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</si>
  <si>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</si>
  <si>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</si>
  <si>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</si>
  <si>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</si>
  <si>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</si>
  <si>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</si>
  <si>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</si>
  <si>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</si>
  <si>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</si>
  <si>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</si>
  <si>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</si>
  <si>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</si>
  <si>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</si>
  <si>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</si>
  <si>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</si>
  <si>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</si>
  <si>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</si>
  <si>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</si>
  <si>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</si>
  <si>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</si>
  <si>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</si>
  <si>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</si>
  <si>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</si>
  <si>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</si>
  <si>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</si>
  <si>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</si>
  <si>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</si>
  <si>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</si>
  <si>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</si>
  <si>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</si>
  <si>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</si>
  <si>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</si>
  <si>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</si>
  <si>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</si>
  <si>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</si>
  <si>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</si>
  <si>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</si>
  <si>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</si>
  <si>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</si>
  <si>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</si>
  <si>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</si>
  <si>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</si>
  <si>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</si>
  <si>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</si>
  <si>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</si>
  <si>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</si>
  <si>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</si>
  <si>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</si>
  <si>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</si>
  <si>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</si>
  <si>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</si>
  <si>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</si>
  <si>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</si>
  <si>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</si>
  <si>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</si>
  <si>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</si>
  <si>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</si>
  <si>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</si>
  <si>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</si>
  <si>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</si>
  <si>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</si>
  <si>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</si>
  <si>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</si>
  <si>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</si>
  <si>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</si>
  <si>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</si>
  <si>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</si>
  <si>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</si>
  <si>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</si>
  <si>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</si>
  <si>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</si>
  <si>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</si>
  <si>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</si>
  <si>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</si>
  <si>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</si>
  <si>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</si>
  <si>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</si>
  <si>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</si>
  <si>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</si>
  <si>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</si>
  <si>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</si>
  <si>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</si>
  <si>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</si>
  <si>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</si>
  <si>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</si>
  <si>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</si>
  <si>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</si>
  <si>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</si>
  <si>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</si>
  <si>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</si>
  <si>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</si>
  <si>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</si>
  <si>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</si>
  <si>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</si>
  <si>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</si>
  <si>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</si>
  <si>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</si>
  <si>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</si>
  <si>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</si>
  <si>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</si>
  <si>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</si>
  <si>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</si>
  <si>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</si>
  <si>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</si>
  <si>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</si>
  <si>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</si>
  <si>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</si>
  <si>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</si>
  <si>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</si>
  <si>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</si>
  <si>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</si>
  <si>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</si>
  <si>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</si>
  <si>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</si>
  <si>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</si>
  <si>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</si>
  <si>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</si>
  <si>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</si>
  <si>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</si>
  <si>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</si>
  <si>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</si>
  <si>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</si>
  <si>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</si>
  <si>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</si>
  <si>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</si>
  <si>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</si>
  <si>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</si>
  <si>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</si>
  <si>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</si>
  <si>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</si>
  <si>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</si>
  <si>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</si>
  <si>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</si>
  <si>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</si>
  <si>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</si>
  <si>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</si>
  <si>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</si>
  <si>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</si>
  <si>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</si>
  <si>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</si>
  <si>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</si>
  <si>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</si>
  <si>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</si>
  <si>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</si>
  <si>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</si>
  <si>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</si>
  <si>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</si>
  <si>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</si>
  <si>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</si>
  <si>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</si>
  <si>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</si>
  <si>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</si>
  <si>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</si>
  <si>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</si>
  <si>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</si>
  <si>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</si>
  <si>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</si>
  <si>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</si>
  <si>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</si>
  <si>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</si>
  <si>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</si>
  <si>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</si>
  <si>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</si>
  <si>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</si>
  <si>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</si>
  <si>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</si>
  <si>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</si>
  <si>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</si>
  <si>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</si>
  <si>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</si>
  <si>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</si>
  <si>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</si>
  <si>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</si>
  <si>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</si>
  <si>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</si>
  <si>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</si>
  <si>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</si>
  <si>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</si>
  <si>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</si>
  <si>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</si>
  <si>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</si>
  <si>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</si>
  <si>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</si>
  <si>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</si>
  <si>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</si>
  <si>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</si>
  <si>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</si>
  <si>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</si>
  <si>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</si>
  <si>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</si>
  <si>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</si>
  <si>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</si>
  <si>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</si>
  <si>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</si>
  <si>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</si>
  <si>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</si>
  <si>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</si>
  <si>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</si>
  <si>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</si>
  <si>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</si>
  <si>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</si>
  <si>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</si>
  <si>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</si>
  <si>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</si>
  <si>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</si>
  <si>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</si>
  <si>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</si>
  <si>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</si>
  <si>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</si>
  <si>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</si>
  <si>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</si>
  <si>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</si>
  <si>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</si>
  <si>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</si>
  <si>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</si>
  <si>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</si>
  <si>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</si>
  <si>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</si>
  <si>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</si>
  <si>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</si>
  <si>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</si>
  <si>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</si>
  <si>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</si>
  <si>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</si>
  <si>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</si>
  <si>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</si>
  <si>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</si>
  <si>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</si>
  <si>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</si>
  <si>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</si>
  <si>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</si>
  <si>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</si>
  <si>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</si>
  <si>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</si>
  <si>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</si>
  <si>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</si>
  <si>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</si>
  <si>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</si>
  <si>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</si>
  <si>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</si>
  <si>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</si>
  <si>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</si>
  <si>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</si>
  <si>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</si>
  <si>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</si>
  <si>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</si>
  <si>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</si>
  <si>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</si>
  <si>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</si>
  <si>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</si>
  <si>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</si>
  <si>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</si>
  <si>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</si>
  <si>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</si>
  <si>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</si>
  <si>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</si>
  <si>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</si>
  <si>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</si>
  <si>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</si>
  <si>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</si>
  <si>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</si>
  <si>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</si>
  <si>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</si>
  <si>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</si>
  <si>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</si>
  <si>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</si>
  <si>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</si>
  <si>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</si>
  <si>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</si>
  <si>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</si>
  <si>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</si>
  <si>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</si>
  <si>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</si>
  <si>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</si>
  <si>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</si>
  <si>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</si>
  <si>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</si>
  <si>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</si>
  <si>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</si>
  <si>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</si>
  <si>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</si>
  <si>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</si>
  <si>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</si>
  <si>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</si>
  <si>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</si>
  <si>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</si>
  <si>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</si>
  <si>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</si>
  <si>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</si>
  <si>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</si>
  <si>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</si>
  <si>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</si>
  <si>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</si>
  <si>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</si>
  <si>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</si>
  <si>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</si>
  <si>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</si>
  <si>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</si>
  <si>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</si>
  <si>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</si>
  <si>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</si>
  <si>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</si>
  <si>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</si>
  <si>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</si>
  <si>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</si>
  <si>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</si>
  <si>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</si>
  <si>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</si>
  <si>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</si>
  <si>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</si>
  <si>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</si>
  <si>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</si>
  <si>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</si>
  <si>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</si>
  <si>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</si>
  <si>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</si>
  <si>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</si>
  <si>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</si>
  <si>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</si>
  <si>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</si>
  <si>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</si>
  <si>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</si>
  <si>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</si>
  <si>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</si>
  <si>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</si>
  <si>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</si>
  <si>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</si>
  <si>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</si>
  <si>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</si>
  <si>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</si>
  <si>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</si>
  <si>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</si>
  <si>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</si>
  <si>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</si>
  <si>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</si>
  <si>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</si>
  <si>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</si>
  <si>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</si>
  <si>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</si>
  <si>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</si>
  <si>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</si>
  <si>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</si>
  <si>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</si>
  <si>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</si>
  <si>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</si>
  <si>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</si>
  <si>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</si>
  <si>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</si>
  <si>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</si>
  <si>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</si>
  <si>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</si>
  <si>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</si>
  <si>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</si>
  <si>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</si>
  <si>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</si>
  <si>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</si>
  <si>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</si>
  <si>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</si>
  <si>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</si>
  <si>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</si>
  <si>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</si>
  <si>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</si>
  <si>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</si>
  <si>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</si>
  <si>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</si>
  <si>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</si>
  <si>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</si>
  <si>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</si>
  <si>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</si>
  <si>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</si>
  <si>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</si>
  <si>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</si>
  <si>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</si>
  <si>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</si>
  <si>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</si>
  <si>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</si>
  <si>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</si>
  <si>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</si>
  <si>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</si>
  <si>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</si>
  <si>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</si>
  <si>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</si>
  <si>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</si>
  <si>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</si>
  <si>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</si>
  <si>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</si>
  <si>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</si>
  <si>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</si>
  <si>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</si>
  <si>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</si>
  <si>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</si>
  <si>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</si>
  <si>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</si>
  <si>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</si>
  <si>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</si>
  <si>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</si>
  <si>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</si>
  <si>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</si>
  <si>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</si>
  <si>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</si>
  <si>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</si>
  <si>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</si>
  <si>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</si>
  <si>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</si>
  <si>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</si>
  <si>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</si>
  <si>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</si>
  <si>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</si>
  <si>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</si>
  <si>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</si>
  <si>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</si>
  <si>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</si>
  <si>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</si>
  <si>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</si>
  <si>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</si>
  <si>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</si>
  <si>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</si>
  <si>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</si>
  <si>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</si>
  <si>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</si>
  <si>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</si>
  <si>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</si>
  <si>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</si>
  <si>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</si>
  <si>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</si>
  <si>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</si>
  <si>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</si>
  <si>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</si>
  <si>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</si>
  <si>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</si>
  <si>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</si>
  <si>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</si>
  <si>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</si>
  <si>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</si>
  <si>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</si>
  <si>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</si>
  <si>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</si>
  <si>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</si>
  <si>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</si>
  <si>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</si>
  <si>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</si>
  <si>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</si>
  <si>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</si>
  <si>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</si>
  <si>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</si>
  <si>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</si>
  <si>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</si>
  <si>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</si>
  <si>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</si>
  <si>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</si>
  <si>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</si>
  <si>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</si>
  <si>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</si>
  <si>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</si>
  <si>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</si>
  <si>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</si>
  <si>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</si>
  <si>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</si>
  <si>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</si>
  <si>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</si>
  <si>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</si>
  <si>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</si>
  <si>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</si>
  <si>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</si>
  <si>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</si>
  <si>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</si>
  <si>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</si>
  <si>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</si>
  <si>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</si>
  <si>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</si>
  <si>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</si>
  <si>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</si>
  <si>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</si>
  <si>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</si>
  <si>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</si>
  <si>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</si>
  <si>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</si>
  <si>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</si>
  <si>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</si>
  <si>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</si>
  <si>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</si>
  <si>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</si>
  <si>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</si>
  <si>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</si>
  <si>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</si>
  <si>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</si>
  <si>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</si>
  <si>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</si>
  <si>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</si>
  <si>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</si>
  <si>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</si>
  <si>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</si>
  <si>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</si>
  <si>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</si>
  <si>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</si>
  <si>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</si>
  <si>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</si>
  <si>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</si>
  <si>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</si>
  <si>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</si>
  <si>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</si>
  <si>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</si>
  <si>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</si>
  <si>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</si>
  <si>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</si>
  <si>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</si>
  <si>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</si>
  <si>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</si>
  <si>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</si>
  <si>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</si>
  <si>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</si>
  <si>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</si>
  <si>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</si>
  <si>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</si>
  <si>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</si>
  <si>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</si>
  <si>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</si>
  <si>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</si>
  <si>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</si>
  <si>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</si>
  <si>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</si>
  <si>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</si>
  <si>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</si>
  <si>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</si>
  <si>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</si>
  <si>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</si>
  <si>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</si>
  <si>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</si>
  <si>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</si>
  <si>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</si>
  <si>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</si>
  <si>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</si>
  <si>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</si>
  <si>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</si>
  <si>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</si>
  <si>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</si>
  <si>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</si>
  <si>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</si>
  <si>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</si>
  <si>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</si>
  <si>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</si>
  <si>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</si>
  <si>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</si>
  <si>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</si>
  <si>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</si>
  <si>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</si>
  <si>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</si>
  <si>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</si>
  <si>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</si>
  <si>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</si>
  <si>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</si>
  <si>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</si>
  <si>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</si>
  <si>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</si>
  <si>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</si>
  <si>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</si>
  <si>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</si>
  <si>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</si>
  <si>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</si>
  <si>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</si>
  <si>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</si>
  <si>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</si>
  <si>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</si>
  <si>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</si>
  <si>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</si>
  <si>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</si>
  <si>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</si>
  <si>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</si>
  <si>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</si>
  <si>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</si>
  <si>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</si>
  <si>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</si>
  <si>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</si>
  <si>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</si>
  <si>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</si>
  <si>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</si>
  <si>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</si>
  <si>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</si>
  <si>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</si>
  <si>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</si>
  <si>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</si>
  <si>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</si>
  <si>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</si>
  <si>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</si>
  <si>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</si>
  <si>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</si>
  <si>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</si>
  <si>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</si>
  <si>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</si>
  <si>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</si>
  <si>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</si>
  <si>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</si>
  <si>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</si>
  <si>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</si>
  <si>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</si>
  <si>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</si>
  <si>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</si>
  <si>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</si>
  <si>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</si>
  <si>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</si>
  <si>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</si>
  <si>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</si>
  <si>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</si>
  <si>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</si>
  <si>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</si>
  <si>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</si>
  <si>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</si>
  <si>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</si>
  <si>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</si>
  <si>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</si>
  <si>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</si>
  <si>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</si>
  <si>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</si>
  <si>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</si>
  <si>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</si>
  <si>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</si>
  <si>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</si>
  <si>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</si>
  <si>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</si>
  <si>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</si>
  <si>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</si>
  <si>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</si>
  <si>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</si>
  <si>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</si>
  <si>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</si>
  <si>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</si>
  <si>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</si>
  <si>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</si>
  <si>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</si>
  <si>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</si>
  <si>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</si>
  <si>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</si>
  <si>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</si>
  <si>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</si>
  <si>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</si>
  <si>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</si>
  <si>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</si>
  <si>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</si>
  <si>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</si>
  <si>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</si>
  <si>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</si>
  <si>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</si>
  <si>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</si>
  <si>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</si>
  <si>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</si>
  <si>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</si>
  <si>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</si>
  <si>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</si>
  <si>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</si>
  <si>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</si>
  <si>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</si>
  <si>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</si>
  <si>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</si>
  <si>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</si>
  <si>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</si>
  <si>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</si>
  <si>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</si>
  <si>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</si>
  <si>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</si>
  <si>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</si>
  <si>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</si>
  <si>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</si>
  <si>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</si>
  <si>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</si>
  <si>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</si>
  <si>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</si>
  <si>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</si>
  <si>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</si>
  <si>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</si>
  <si>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</si>
  <si>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</si>
  <si>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</si>
  <si>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</si>
  <si>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</si>
  <si>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</si>
  <si>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</si>
  <si>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</si>
  <si>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</si>
  <si>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</si>
  <si>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</si>
  <si>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</si>
  <si>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</si>
  <si>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</si>
  <si>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</si>
  <si>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</si>
  <si>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</si>
  <si>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</si>
  <si>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</si>
  <si>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</si>
  <si>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</si>
  <si>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</si>
  <si>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</si>
  <si>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</si>
  <si>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</si>
  <si>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</si>
  <si>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</si>
  <si>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</si>
  <si>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</si>
  <si>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</si>
  <si>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</si>
  <si>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</si>
  <si>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</si>
  <si>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</si>
  <si>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</si>
  <si>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</si>
  <si>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</si>
  <si>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</si>
  <si>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</si>
  <si>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</si>
  <si>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</si>
  <si>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</si>
  <si>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</si>
  <si>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</si>
  <si>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</si>
  <si>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</si>
  <si>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</si>
  <si>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</si>
  <si>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</si>
  <si>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</si>
  <si>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</si>
  <si>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</si>
  <si>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</si>
  <si>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</si>
  <si>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</si>
  <si>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</si>
  <si>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</si>
  <si>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</si>
  <si>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</si>
  <si>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</si>
  <si>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</si>
  <si>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</si>
  <si>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</si>
  <si>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</si>
  <si>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</si>
  <si>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</si>
  <si>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</si>
  <si>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</si>
  <si>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</si>
  <si>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</si>
  <si>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</si>
  <si>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</si>
  <si>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</si>
  <si>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</si>
  <si>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</si>
  <si>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</si>
  <si>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</si>
  <si>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</si>
  <si>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</si>
  <si>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</si>
  <si>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</si>
  <si>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</si>
  <si>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</si>
  <si>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</si>
  <si>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</si>
  <si>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</si>
  <si>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</si>
  <si>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</si>
  <si>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</si>
  <si>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</si>
  <si>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</si>
  <si>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</si>
  <si>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</si>
  <si>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</si>
  <si>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</si>
  <si>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</si>
  <si>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</si>
  <si>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</si>
  <si>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</si>
  <si>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</si>
  <si>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</si>
  <si>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</si>
  <si>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</si>
  <si>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</si>
  <si>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</si>
  <si>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</si>
  <si>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</si>
  <si>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</si>
  <si>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</si>
  <si>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</si>
  <si>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</si>
  <si>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</si>
  <si>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</si>
  <si>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</si>
  <si>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</si>
  <si>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</si>
  <si>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</si>
  <si>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</si>
  <si>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</si>
  <si>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</si>
  <si>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</si>
  <si>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</si>
  <si>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</si>
  <si>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</si>
  <si>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</si>
  <si>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</si>
  <si>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</si>
  <si>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</si>
  <si>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</si>
  <si>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</si>
  <si>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</si>
  <si>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</si>
  <si>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</si>
  <si>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</si>
  <si>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</si>
  <si>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</si>
  <si>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</si>
  <si>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</si>
  <si>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</si>
  <si>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</si>
  <si>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</si>
  <si>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</si>
  <si>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</si>
  <si>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</si>
  <si>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</si>
  <si>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</si>
  <si>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</si>
  <si>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</si>
  <si>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</si>
  <si>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</si>
  <si>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</si>
  <si>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</si>
  <si>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</si>
  <si>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</si>
  <si>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</si>
  <si>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</si>
  <si>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</si>
  <si>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</si>
  <si>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</si>
  <si>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</si>
  <si>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</si>
  <si>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</si>
  <si>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</si>
  <si>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</si>
  <si>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</si>
  <si>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</si>
  <si>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</si>
  <si>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</si>
  <si>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</si>
  <si>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</si>
  <si>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</si>
  <si>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</si>
  <si>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</si>
  <si>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</si>
  <si>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</si>
  <si>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</si>
  <si>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</si>
  <si>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</si>
  <si>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</si>
  <si>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</si>
  <si>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</si>
  <si>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</si>
  <si>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</si>
  <si>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</si>
  <si>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</si>
  <si>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</si>
  <si>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</si>
  <si>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</si>
  <si>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</si>
  <si>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</si>
  <si>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</si>
  <si>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</si>
  <si>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</si>
  <si>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</si>
  <si>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</si>
  <si>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</si>
  <si>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</si>
  <si>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</si>
  <si>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</si>
  <si>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</si>
  <si>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</si>
  <si>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</si>
  <si>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</si>
  <si>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</si>
  <si>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</si>
  <si>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</si>
  <si>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</si>
  <si>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</si>
  <si>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</si>
  <si>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</si>
  <si>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</si>
  <si>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</si>
  <si>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</si>
  <si>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</si>
  <si>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</si>
  <si>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</si>
  <si>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</si>
  <si>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</si>
  <si>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</si>
  <si>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</si>
  <si>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</si>
  <si>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</si>
  <si>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</si>
  <si>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</si>
  <si>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</si>
  <si>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</si>
  <si>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</si>
  <si>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</si>
  <si>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</si>
  <si>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</si>
  <si>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</si>
  <si>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</si>
  <si>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</si>
  <si>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</si>
  <si>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</si>
  <si>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</si>
  <si>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</si>
  <si>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</si>
  <si>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</si>
  <si>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</si>
  <si>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</si>
  <si>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</si>
  <si>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</si>
  <si>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</si>
  <si>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</si>
  <si>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</si>
  <si>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</si>
  <si>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</si>
  <si>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</si>
  <si>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</si>
  <si>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</si>
  <si>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</si>
  <si>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</si>
  <si>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</si>
  <si>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</si>
  <si>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</si>
  <si>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</si>
  <si>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</si>
  <si>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</si>
  <si>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</si>
  <si>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</si>
  <si>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</si>
  <si>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</si>
  <si>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</si>
  <si>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</si>
  <si>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</si>
  <si>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</si>
  <si>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</si>
  <si>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</si>
  <si>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</si>
  <si>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</si>
  <si>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</si>
  <si>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</si>
  <si>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</si>
  <si>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</si>
  <si>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</si>
  <si>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</si>
  <si>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</si>
  <si>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</si>
  <si>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</si>
  <si>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</si>
  <si>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</si>
  <si>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</si>
  <si>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</si>
  <si>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</si>
  <si>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</si>
  <si>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</si>
  <si>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</si>
  <si>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</si>
  <si>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</si>
  <si>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</si>
  <si>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</si>
  <si>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</si>
  <si>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</si>
  <si>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</si>
  <si>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</si>
  <si>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</si>
  <si>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</si>
  <si>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</si>
  <si>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</si>
  <si>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</si>
  <si>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</si>
  <si>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</si>
  <si>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</si>
  <si>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</si>
  <si>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</si>
  <si>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</si>
  <si>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</si>
  <si>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</si>
  <si>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</si>
  <si>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</si>
  <si>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</si>
  <si>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</si>
  <si>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</si>
  <si>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</si>
  <si>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</si>
  <si>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</si>
  <si>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</si>
  <si>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</si>
  <si>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</si>
  <si>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</si>
  <si>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</si>
  <si>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</si>
  <si>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</si>
  <si>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</si>
  <si>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</si>
  <si>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</si>
  <si>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</si>
  <si>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</si>
  <si>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</si>
  <si>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</si>
  <si>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</si>
  <si>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</si>
  <si>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</si>
  <si>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</si>
  <si>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</si>
  <si>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</si>
  <si>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</si>
  <si>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</si>
  <si>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</si>
  <si>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</si>
  <si>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</si>
  <si>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</si>
  <si>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</si>
  <si>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</si>
  <si>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</si>
  <si>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</si>
  <si>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</si>
  <si>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</si>
  <si>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</si>
  <si>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</si>
  <si>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</si>
  <si>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</si>
  <si>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</si>
  <si>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</si>
  <si>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</si>
  <si>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</si>
  <si>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</si>
  <si>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</si>
  <si>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</si>
  <si>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</si>
  <si>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</si>
  <si>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</si>
  <si>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</si>
  <si>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</si>
  <si>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</si>
  <si>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</si>
  <si>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</si>
  <si>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</si>
  <si>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</si>
  <si>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</si>
  <si>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</si>
  <si>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</si>
  <si>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</si>
  <si>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</si>
  <si>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</si>
  <si>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</si>
  <si>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</si>
  <si>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</si>
  <si>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</si>
  <si>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</si>
  <si>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</si>
  <si>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</si>
  <si>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</si>
  <si>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</si>
  <si>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</si>
  <si>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</si>
  <si>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</si>
  <si>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</si>
  <si>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</si>
  <si>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</si>
  <si>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</si>
  <si>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</si>
  <si>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</si>
  <si>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</si>
  <si>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</si>
  <si>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</si>
  <si>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</si>
  <si>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</si>
  <si>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</si>
  <si>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</si>
  <si>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</si>
  <si>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</si>
  <si>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</si>
  <si>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</si>
  <si>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</si>
  <si>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</si>
  <si>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</si>
  <si>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</si>
  <si>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</si>
  <si>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</si>
  <si>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</si>
  <si>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</si>
  <si>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</si>
  <si>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</si>
  <si>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</si>
  <si>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</si>
  <si>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</si>
  <si>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</si>
  <si>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</si>
  <si>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</si>
  <si>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</si>
  <si>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</si>
  <si>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</si>
  <si>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</si>
  <si>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</si>
  <si>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</si>
  <si>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</si>
  <si>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</si>
  <si>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</si>
  <si>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</si>
  <si>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</si>
  <si>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</si>
  <si>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</si>
  <si>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</si>
  <si>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</si>
  <si>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</si>
  <si>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</si>
  <si>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</si>
  <si>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</si>
  <si>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</si>
  <si>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</si>
  <si>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</si>
  <si>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</si>
  <si>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</si>
  <si>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</si>
  <si>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</si>
  <si>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</si>
  <si>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</si>
  <si>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</si>
  <si>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</si>
  <si>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</si>
  <si>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</si>
  <si>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</si>
  <si>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</si>
  <si>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</si>
  <si>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</si>
  <si>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</si>
  <si>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</si>
  <si>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</si>
  <si>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</si>
  <si>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</si>
  <si>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</si>
  <si>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</si>
  <si>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</si>
  <si>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</si>
  <si>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</si>
  <si>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</si>
  <si>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</si>
  <si>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</si>
  <si>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</si>
  <si>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</si>
  <si>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</si>
  <si>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</si>
  <si>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</si>
  <si>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</si>
  <si>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</si>
  <si>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</si>
  <si>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</si>
  <si>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</si>
  <si>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</si>
  <si>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</si>
  <si>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</si>
  <si>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</si>
  <si>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</si>
  <si>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</si>
  <si>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</si>
  <si>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</si>
  <si>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</si>
  <si>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</si>
  <si>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</si>
  <si>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</si>
  <si>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</si>
  <si>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</si>
  <si>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</si>
  <si>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</si>
  <si>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</si>
  <si>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</si>
  <si>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</si>
  <si>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</si>
  <si>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</si>
  <si>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</si>
  <si>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</si>
  <si>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</si>
  <si>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</si>
  <si>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</si>
  <si>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</si>
  <si>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</si>
  <si>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</si>
  <si>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</si>
  <si>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</si>
  <si>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</si>
  <si>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</si>
  <si>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</si>
  <si>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</si>
  <si>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</si>
  <si>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</si>
  <si>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</si>
  <si>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</si>
  <si>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</si>
  <si>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</si>
  <si>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</si>
  <si>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</si>
  <si>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</si>
  <si>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</si>
  <si>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</si>
  <si>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</si>
  <si>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</si>
  <si>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</si>
  <si>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</si>
  <si>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</si>
  <si>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</si>
  <si>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</si>
  <si>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</si>
  <si>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</si>
  <si>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</si>
  <si>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</si>
  <si>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</si>
  <si>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</si>
  <si>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</si>
  <si>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</si>
  <si>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</si>
  <si>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</si>
  <si>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</si>
  <si>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</si>
  <si>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</si>
  <si>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</si>
  <si>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</si>
  <si>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</si>
  <si>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</si>
  <si>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</si>
  <si>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</si>
  <si>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</si>
  <si>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</si>
  <si>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</si>
  <si>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</si>
  <si>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</si>
  <si>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</si>
  <si>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</si>
  <si>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</si>
  <si>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</si>
  <si>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</si>
  <si>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</si>
  <si>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</si>
  <si>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</si>
  <si>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</si>
  <si>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</si>
  <si>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</si>
  <si>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</si>
  <si>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</si>
  <si>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</si>
  <si>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</si>
  <si>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</si>
  <si>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</si>
  <si>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</si>
  <si>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</si>
  <si>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</si>
  <si>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</si>
  <si>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</si>
  <si>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</si>
  <si>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</si>
  <si>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</si>
  <si>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</si>
  <si>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</si>
  <si>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</si>
  <si>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</si>
  <si>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</si>
  <si>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</si>
  <si>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</si>
  <si>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</si>
  <si>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</si>
  <si>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</si>
  <si>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</si>
  <si>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</si>
  <si>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</si>
  <si>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</si>
  <si>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</si>
  <si>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</si>
  <si>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</si>
  <si>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</si>
  <si>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</si>
  <si>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</si>
  <si>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</si>
  <si>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</si>
  <si>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</si>
  <si>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</si>
  <si>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</si>
  <si>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</si>
  <si>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</si>
  <si>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</si>
  <si>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</si>
  <si>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</si>
  <si>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</si>
  <si>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</si>
  <si>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</si>
  <si>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</si>
  <si>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</si>
  <si>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</si>
  <si>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</si>
  <si>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</si>
  <si>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</si>
  <si>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</si>
  <si>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</si>
  <si>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</si>
  <si>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</si>
  <si>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</si>
  <si>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</si>
  <si>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</si>
  <si>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</si>
  <si>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</si>
  <si>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</si>
  <si>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</si>
  <si>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</si>
  <si>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</si>
  <si>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</si>
  <si>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</si>
  <si>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</si>
  <si>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</si>
  <si>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</si>
  <si>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</si>
  <si>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</si>
  <si>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</si>
  <si>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</si>
  <si>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</si>
  <si>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</si>
  <si>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</si>
  <si>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</si>
  <si>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</si>
  <si>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</si>
  <si>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</si>
  <si>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</si>
  <si>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</si>
  <si>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</si>
  <si>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</si>
  <si>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</si>
  <si>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</si>
  <si>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</si>
  <si>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</si>
  <si>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</si>
  <si>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</si>
  <si>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</si>
  <si>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</si>
  <si>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</si>
  <si>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</si>
  <si>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</si>
  <si>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</si>
  <si>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</si>
  <si>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</si>
  <si>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</si>
  <si>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</si>
  <si>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</si>
  <si>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</si>
  <si>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</si>
  <si>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</si>
  <si>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</si>
  <si>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</si>
  <si>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</si>
  <si>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</si>
  <si>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</si>
  <si>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</si>
  <si>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</si>
  <si>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</si>
  <si>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</si>
  <si>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</si>
  <si>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</si>
  <si>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</si>
  <si>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</si>
  <si>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</si>
  <si>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</si>
  <si>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</si>
  <si>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</si>
  <si>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</si>
  <si>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</si>
  <si>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</si>
  <si>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</si>
  <si>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</si>
  <si>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</si>
  <si>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</si>
  <si>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</si>
  <si>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</si>
  <si>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</si>
  <si>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</si>
  <si>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</si>
  <si>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</si>
  <si>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</si>
  <si>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</si>
  <si>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</si>
  <si>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</si>
  <si>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</si>
  <si>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</si>
  <si>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</si>
  <si>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</si>
  <si>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</si>
  <si>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</si>
  <si>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</si>
  <si>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</si>
  <si>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</si>
  <si>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</si>
  <si>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</si>
  <si>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</si>
  <si>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</si>
  <si>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</si>
  <si>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</si>
  <si>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</si>
  <si>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</si>
  <si>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</si>
  <si>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</si>
  <si>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</si>
  <si>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</si>
  <si>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</si>
  <si>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</si>
  <si>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</si>
  <si>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</si>
  <si>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</si>
  <si>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</si>
  <si>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</si>
  <si>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</si>
  <si>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</si>
  <si>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</si>
  <si>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</si>
  <si>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</si>
  <si>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</si>
  <si>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</si>
  <si>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</si>
  <si>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</si>
  <si>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</si>
  <si>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</si>
  <si>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</si>
  <si>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</si>
  <si>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</si>
  <si>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</si>
  <si>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</si>
  <si>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</si>
  <si>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</si>
  <si>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</si>
  <si>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</si>
  <si>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</si>
  <si>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</si>
  <si>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</si>
  <si>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</si>
  <si>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</si>
  <si>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</si>
  <si>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</si>
  <si>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</si>
  <si>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</si>
  <si>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</si>
  <si>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</si>
  <si>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</si>
  <si>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</si>
  <si>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</si>
  <si>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</si>
  <si>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</si>
  <si>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</si>
  <si>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</si>
  <si>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</si>
  <si>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</si>
  <si>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</si>
  <si>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</si>
  <si>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</si>
  <si>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</si>
  <si>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</si>
  <si>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</si>
  <si>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</si>
  <si>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</si>
  <si>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</si>
  <si>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</si>
  <si>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</si>
  <si>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</si>
  <si>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</si>
  <si>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</si>
  <si>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</si>
  <si>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</si>
  <si>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</si>
  <si>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</si>
  <si>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</si>
  <si>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</si>
  <si>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</si>
  <si>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</si>
  <si>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</si>
  <si>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</si>
  <si>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</si>
  <si>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</si>
  <si>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</si>
  <si>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</si>
  <si>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</si>
  <si>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</si>
  <si>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</si>
  <si>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</si>
  <si>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</si>
  <si>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</si>
  <si>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</si>
  <si>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</si>
  <si>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</si>
  <si>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</si>
  <si>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</si>
  <si>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</si>
  <si>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</si>
  <si>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</si>
  <si>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</si>
  <si>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</si>
  <si>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</si>
  <si>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</si>
  <si>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</si>
  <si>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</si>
  <si>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</si>
  <si>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</si>
  <si>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</si>
  <si>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</si>
  <si>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</si>
  <si>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</si>
  <si>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</si>
  <si>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</si>
  <si>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</si>
  <si>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</si>
  <si>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</si>
  <si>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</si>
  <si>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</si>
  <si>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</si>
  <si>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</si>
  <si>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</si>
  <si>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</si>
  <si>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</si>
  <si>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</si>
  <si>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</si>
  <si>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</si>
  <si>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</si>
  <si>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</si>
  <si>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</si>
  <si>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</si>
  <si>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</si>
  <si>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</si>
  <si>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</si>
  <si>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</si>
  <si>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</si>
  <si>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</si>
  <si>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</si>
  <si>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</si>
  <si>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</si>
  <si>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</si>
  <si>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</si>
  <si>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</si>
  <si>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</si>
  <si>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</si>
  <si>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</si>
  <si>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</si>
  <si>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</si>
  <si>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</si>
  <si>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</si>
  <si>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</si>
  <si>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</si>
  <si>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</si>
  <si>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</si>
  <si>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</si>
  <si>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</si>
  <si>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</si>
  <si>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</si>
  <si>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</si>
  <si>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</si>
  <si>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</si>
  <si>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</si>
  <si>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</si>
  <si>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</si>
  <si>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</si>
  <si>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</si>
  <si>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</si>
  <si>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</si>
  <si>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</si>
  <si>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</si>
  <si>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</si>
  <si>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</si>
  <si>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</si>
  <si>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</si>
  <si>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</si>
  <si>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</si>
  <si>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</si>
  <si>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</si>
  <si>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</si>
  <si>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</si>
  <si>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</si>
  <si>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</si>
  <si>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</si>
  <si>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</si>
  <si>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</si>
  <si>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</si>
  <si>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</si>
  <si>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</si>
  <si>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</si>
  <si>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</si>
  <si>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</si>
  <si>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</si>
  <si>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</si>
  <si>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</si>
  <si>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</si>
  <si>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</si>
  <si>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</si>
  <si>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</si>
  <si>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</si>
  <si>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</si>
  <si>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</si>
  <si>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</si>
  <si>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</si>
  <si>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</si>
  <si>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</si>
  <si>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</si>
  <si>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</si>
  <si>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</si>
  <si>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</si>
  <si>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</si>
  <si>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</si>
  <si>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</si>
  <si>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</si>
  <si>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</si>
  <si>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</si>
  <si>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</si>
  <si>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</si>
  <si>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</si>
  <si>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</si>
  <si>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</si>
  <si>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</si>
  <si>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</si>
  <si>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</si>
  <si>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</si>
  <si>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</si>
  <si>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</si>
  <si>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</si>
  <si>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</si>
  <si>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</si>
  <si>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</si>
  <si>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</si>
  <si>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</si>
  <si>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</si>
  <si>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</si>
  <si>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</si>
  <si>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</si>
  <si>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</si>
  <si>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</si>
  <si>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</si>
  <si>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</si>
  <si>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</si>
  <si>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</si>
  <si>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</si>
  <si>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</si>
  <si>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</si>
  <si>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</si>
  <si>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</si>
  <si>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</si>
  <si>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</si>
  <si>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</si>
  <si>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</si>
  <si>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</si>
  <si>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</si>
  <si>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</si>
  <si>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</si>
  <si>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</si>
  <si>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</si>
  <si>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</si>
  <si>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</si>
  <si>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</si>
  <si>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</si>
  <si>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</si>
  <si>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</si>
  <si>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</si>
  <si>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</si>
  <si>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</si>
  <si>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</si>
  <si>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</si>
  <si>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</si>
  <si>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</si>
  <si>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</si>
  <si>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</si>
  <si>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</si>
  <si>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</si>
  <si>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</si>
  <si>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</si>
  <si>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</si>
  <si>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</si>
  <si>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</si>
  <si>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</si>
  <si>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</si>
  <si>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</si>
  <si>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</si>
  <si>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</si>
  <si>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</si>
  <si>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</si>
  <si>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</si>
  <si>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</si>
  <si>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</si>
  <si>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</si>
  <si>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</si>
  <si>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</si>
  <si>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</si>
  <si>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</si>
  <si>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</si>
  <si>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</si>
  <si>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</si>
  <si>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</si>
  <si>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</si>
  <si>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</si>
  <si>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</si>
  <si>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</si>
  <si>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</si>
  <si>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</si>
  <si>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</si>
  <si>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</si>
  <si>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</si>
  <si>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</si>
  <si>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</si>
  <si>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</si>
  <si>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</si>
  <si>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</si>
  <si>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</si>
  <si>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</si>
  <si>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</si>
  <si>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</si>
  <si>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</si>
  <si>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</si>
  <si>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</si>
  <si>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</si>
  <si>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</si>
  <si>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</si>
  <si>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</si>
  <si>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</si>
  <si>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</si>
  <si>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</si>
  <si>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</si>
  <si>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</si>
  <si>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</si>
  <si>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</si>
  <si>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</si>
  <si>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</si>
  <si>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</si>
  <si>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</si>
  <si>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</si>
  <si>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</si>
  <si>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</si>
  <si>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</si>
  <si>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</si>
  <si>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</si>
  <si>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</si>
  <si>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</si>
  <si>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</si>
  <si>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</si>
  <si>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</si>
  <si>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</si>
  <si>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</si>
  <si>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</si>
  <si>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</si>
  <si>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</si>
  <si>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</si>
  <si>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</si>
  <si>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</si>
  <si>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</si>
  <si>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</si>
  <si>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</si>
  <si>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</si>
  <si>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</si>
  <si>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</si>
  <si>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</si>
  <si>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</si>
  <si>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</si>
  <si>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</si>
  <si>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</si>
  <si>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</si>
  <si>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</si>
  <si>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</si>
  <si>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</si>
  <si>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</si>
  <si>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</si>
  <si>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</si>
  <si>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</si>
  <si>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</si>
  <si>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</si>
  <si>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</si>
  <si>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</si>
  <si>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</si>
  <si>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</si>
  <si>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</si>
  <si>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</si>
  <si>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</si>
  <si>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</si>
  <si>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</si>
  <si>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</si>
  <si>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</si>
  <si>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</si>
  <si>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</si>
  <si>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</si>
  <si>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</si>
  <si>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</si>
  <si>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</si>
  <si>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</si>
  <si>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</si>
  <si>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</si>
  <si>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</si>
  <si>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</si>
  <si>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</si>
  <si>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</si>
  <si>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</si>
  <si>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</si>
  <si>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</si>
  <si>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</si>
  <si>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</si>
  <si>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</si>
  <si>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</si>
  <si>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</si>
  <si>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</si>
  <si>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</si>
  <si>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</si>
  <si>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</si>
  <si>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</si>
  <si>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</si>
  <si>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</si>
  <si>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</si>
  <si>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</si>
  <si>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</si>
  <si>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</si>
  <si>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</si>
  <si>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</si>
  <si>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</si>
  <si>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</si>
  <si>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</si>
  <si>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</si>
  <si>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</si>
  <si>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</si>
  <si>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</si>
  <si>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</si>
  <si>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</si>
  <si>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</si>
  <si>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</si>
  <si>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</si>
  <si>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</si>
  <si>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</si>
  <si>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</si>
  <si>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</si>
  <si>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</si>
  <si>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</si>
  <si>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</si>
  <si>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</si>
  <si>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</si>
  <si>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</si>
  <si>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</si>
  <si>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</si>
  <si>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</si>
  <si>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</si>
  <si>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</si>
  <si>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</si>
  <si>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</si>
  <si>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</si>
  <si>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</si>
  <si>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</si>
  <si>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</si>
  <si>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</si>
  <si>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</si>
  <si>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</si>
  <si>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</si>
  <si>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</si>
  <si>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</si>
  <si>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</si>
  <si>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</si>
  <si>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</si>
  <si>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</si>
  <si>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</si>
  <si>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</si>
  <si>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</si>
  <si>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</si>
  <si>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</si>
  <si>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</si>
  <si>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</si>
  <si>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</si>
  <si>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</si>
  <si>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</si>
  <si>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</si>
  <si>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</si>
  <si>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</si>
  <si>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</si>
  <si>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</si>
  <si>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</si>
  <si>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</si>
  <si>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</si>
  <si>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</si>
  <si>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</si>
  <si>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</si>
  <si>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</si>
  <si>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</si>
  <si>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</si>
  <si>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</si>
  <si>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</si>
  <si>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</si>
  <si>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</si>
  <si>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</si>
  <si>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</si>
  <si>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</si>
  <si>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</si>
  <si>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</si>
  <si>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</si>
  <si>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</si>
  <si>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</si>
  <si>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</si>
  <si>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</si>
  <si>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</si>
  <si>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</si>
  <si>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</si>
  <si>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</si>
  <si>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</si>
  <si>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</si>
  <si>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</si>
  <si>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</si>
  <si>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</si>
  <si>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</si>
  <si>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</si>
  <si>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</si>
  <si>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</si>
  <si>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</si>
  <si>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</si>
  <si>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</si>
  <si>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</si>
  <si>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</si>
  <si>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</si>
  <si>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</si>
  <si>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</si>
  <si>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</si>
  <si>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</si>
  <si>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</si>
  <si>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</si>
  <si>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</si>
  <si>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</si>
  <si>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</si>
  <si>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</si>
  <si>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</si>
  <si>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</si>
  <si>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</si>
  <si>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</si>
  <si>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</si>
  <si>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</si>
  <si>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</si>
  <si>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</si>
  <si>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</si>
  <si>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</si>
  <si>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</si>
  <si>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</si>
  <si>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</si>
  <si>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</si>
  <si>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</si>
  <si>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</si>
  <si>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</si>
  <si>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</si>
  <si>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</si>
  <si>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</si>
  <si>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</si>
  <si>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</si>
  <si>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</si>
  <si>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</si>
  <si>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</si>
  <si>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</si>
  <si>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</si>
  <si>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</si>
  <si>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</si>
  <si>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</si>
  <si>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</si>
  <si>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</si>
  <si>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</si>
  <si>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</si>
  <si>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</si>
  <si>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</si>
  <si>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</si>
  <si>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</si>
  <si>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</si>
  <si>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</si>
  <si>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</si>
  <si>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</si>
  <si>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</si>
  <si>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</si>
  <si>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</si>
  <si>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</si>
  <si>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</si>
  <si>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</si>
  <si>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</si>
  <si>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</si>
  <si>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</si>
  <si>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</si>
  <si>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</si>
  <si>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</si>
  <si>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</si>
  <si>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</si>
  <si>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</si>
  <si>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</si>
  <si>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</si>
  <si>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</si>
  <si>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</si>
  <si>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</si>
  <si>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</si>
  <si>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</si>
  <si>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</si>
  <si>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</si>
  <si>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</si>
  <si>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</si>
  <si>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</si>
  <si>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</si>
  <si>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</si>
  <si>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</si>
  <si>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</si>
  <si>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</si>
  <si>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</si>
  <si>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</si>
  <si>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</si>
  <si>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</si>
  <si>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</si>
  <si>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</si>
  <si>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</si>
  <si>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</si>
  <si>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</si>
  <si>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</si>
  <si>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</si>
  <si>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</si>
  <si>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</si>
  <si>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</si>
  <si>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</si>
  <si>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</si>
  <si>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</si>
  <si>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</si>
  <si>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</si>
  <si>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</si>
  <si>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</si>
  <si>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</si>
  <si>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</si>
  <si>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</si>
  <si>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</si>
  <si>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</si>
  <si>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</si>
  <si>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</si>
  <si>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</si>
  <si>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</si>
  <si>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</si>
  <si>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</si>
  <si>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</si>
  <si>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</si>
  <si>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</si>
  <si>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</si>
  <si>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</si>
  <si>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</si>
  <si>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</si>
  <si>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</si>
  <si>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</si>
  <si>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</si>
  <si>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</si>
  <si>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</si>
  <si>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</si>
  <si>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</si>
  <si>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</si>
  <si>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</si>
  <si>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</si>
  <si>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</si>
  <si>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</si>
  <si>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</si>
  <si>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</si>
  <si>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</si>
  <si>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</si>
  <si>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</si>
  <si>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</si>
  <si>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</si>
  <si>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</si>
  <si>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</si>
  <si>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</si>
  <si>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</si>
  <si>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</si>
  <si>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</si>
  <si>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</si>
  <si>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</si>
  <si>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</si>
  <si>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</si>
  <si>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</si>
  <si>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</si>
  <si>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</si>
  <si>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</si>
  <si>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</si>
  <si>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</si>
  <si>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</si>
  <si>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</si>
  <si>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</si>
  <si>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</si>
  <si>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</si>
  <si>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</si>
  <si>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</si>
  <si>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</si>
  <si>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</si>
  <si>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</si>
  <si>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</si>
  <si>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</si>
  <si>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</si>
  <si>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</si>
  <si>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</si>
  <si>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</si>
  <si>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</si>
  <si>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</si>
  <si>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</si>
  <si>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</si>
  <si>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</si>
  <si>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</si>
  <si>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</si>
  <si>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</si>
  <si>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</si>
  <si>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</si>
  <si>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</si>
  <si>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</si>
  <si>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</si>
  <si>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</si>
  <si>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</si>
  <si>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</si>
  <si>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</si>
  <si>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</si>
  <si>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</si>
  <si>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</si>
  <si>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</si>
  <si>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</si>
  <si>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</si>
  <si>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</si>
  <si>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</si>
  <si>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</si>
  <si>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</si>
  <si>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</si>
  <si>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</si>
  <si>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</si>
  <si>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</si>
  <si>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</si>
  <si>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</si>
  <si>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</si>
  <si>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</si>
  <si>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</si>
  <si>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</si>
  <si>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</si>
  <si>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</si>
  <si>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</si>
  <si>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</si>
  <si>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</si>
  <si>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</si>
  <si>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</si>
  <si>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</si>
  <si>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</si>
  <si>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</si>
  <si>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</si>
  <si>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</si>
  <si>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</si>
  <si>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</si>
  <si>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</si>
  <si>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</si>
  <si>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</si>
  <si>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</si>
  <si>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</si>
  <si>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</si>
  <si>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</si>
  <si>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</si>
  <si>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</si>
  <si>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</si>
  <si>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</si>
  <si>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</si>
  <si>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</si>
  <si>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</si>
  <si>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</si>
  <si>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</si>
  <si>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</si>
  <si>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</si>
  <si>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</si>
  <si>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</si>
  <si>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</si>
  <si>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</si>
  <si>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</si>
  <si>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</si>
  <si>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</si>
  <si>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</si>
  <si>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</si>
  <si>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</si>
  <si>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</si>
  <si>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</si>
  <si>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</si>
  <si>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</si>
  <si>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</si>
  <si>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</si>
  <si>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</si>
  <si>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</si>
  <si>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</si>
  <si>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</si>
  <si>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</si>
  <si>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</si>
  <si>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</si>
  <si>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</si>
  <si>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</si>
  <si>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</si>
  <si>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</si>
  <si>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</si>
  <si>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</si>
  <si>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</si>
  <si>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</si>
  <si>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</si>
  <si>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</si>
  <si>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</si>
  <si>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</si>
  <si>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</si>
  <si>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</si>
  <si>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</si>
  <si>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</si>
  <si>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</si>
  <si>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</si>
  <si>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</si>
  <si>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</si>
  <si>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</si>
  <si>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</si>
  <si>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</si>
  <si>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</si>
  <si>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</si>
  <si>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</si>
  <si>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</si>
  <si>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</si>
  <si>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</si>
  <si>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</si>
  <si>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</si>
  <si>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</si>
  <si>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</si>
  <si>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</si>
  <si>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</si>
  <si>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</si>
  <si>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</si>
  <si>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</si>
  <si>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</si>
  <si>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</si>
  <si>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</si>
  <si>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</si>
  <si>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</si>
  <si>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</si>
  <si>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</si>
  <si>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</si>
  <si>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</si>
  <si>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</si>
  <si>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</si>
  <si>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</si>
  <si>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</si>
  <si>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</si>
  <si>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</si>
  <si>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</si>
  <si>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</si>
  <si>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</si>
  <si>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</si>
  <si>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</si>
  <si>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</si>
  <si>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</si>
  <si>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</si>
  <si>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</si>
  <si>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</si>
  <si>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</si>
  <si>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</si>
  <si>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</si>
  <si>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</si>
  <si>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</si>
  <si>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</si>
  <si>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</si>
  <si>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</si>
  <si>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</si>
  <si>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</si>
  <si>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</si>
  <si>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</si>
  <si>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</si>
  <si>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</si>
  <si>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</si>
  <si>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</si>
  <si>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</si>
  <si>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</si>
  <si>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</si>
  <si>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</si>
  <si>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</si>
  <si>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</si>
  <si>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</si>
  <si>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</si>
  <si>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</si>
  <si>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</si>
  <si>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</si>
  <si>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</si>
  <si>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</si>
  <si>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</si>
  <si>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</si>
  <si>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</si>
  <si>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</si>
  <si>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</si>
  <si>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</si>
  <si>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</si>
  <si>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</si>
  <si>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</si>
  <si>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</si>
  <si>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</si>
  <si>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</si>
  <si>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</si>
  <si>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</si>
  <si>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</si>
  <si>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</si>
  <si>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</si>
  <si>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</si>
  <si>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</si>
  <si>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</si>
  <si>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</si>
  <si>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</si>
  <si>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</si>
  <si>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</si>
  <si>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</si>
  <si>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</si>
  <si>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</si>
  <si>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</si>
  <si>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</si>
  <si>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</si>
  <si>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</si>
  <si>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</si>
  <si>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</si>
  <si>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</si>
  <si>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</si>
  <si>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</si>
  <si>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</si>
  <si>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</si>
  <si>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</si>
  <si>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</si>
  <si>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</si>
  <si>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</si>
  <si>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</si>
  <si>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</si>
  <si>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</si>
  <si>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</si>
  <si>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</si>
  <si>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</si>
  <si>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</si>
  <si>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</si>
  <si>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</si>
  <si>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</si>
  <si>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</si>
  <si>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</si>
  <si>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</si>
  <si>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</si>
  <si>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</si>
  <si>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</si>
  <si>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</si>
  <si>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</si>
  <si>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</si>
  <si>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</si>
  <si>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</si>
  <si>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</si>
  <si>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</si>
  <si>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</si>
  <si>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</si>
  <si>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</si>
  <si>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</si>
  <si>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</si>
  <si>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</si>
  <si>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</si>
  <si>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</si>
  <si>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</si>
  <si>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</si>
  <si>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</si>
  <si>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</si>
  <si>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</si>
  <si>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</si>
  <si>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</si>
  <si>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</si>
  <si>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</si>
  <si>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</si>
  <si>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</si>
  <si>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</si>
  <si>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</si>
  <si>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</si>
  <si>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</si>
  <si>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</si>
  <si>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</si>
  <si>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</si>
  <si>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</si>
  <si>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</si>
  <si>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</si>
  <si>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</si>
  <si>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</si>
  <si>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</si>
  <si>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</si>
  <si>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</si>
  <si>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</si>
  <si>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</si>
  <si>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</si>
  <si>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</si>
  <si>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</si>
  <si>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</si>
  <si>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</si>
  <si>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</si>
  <si>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</si>
  <si>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</si>
  <si>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</si>
  <si>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</si>
  <si>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</si>
  <si>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</si>
  <si>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</si>
  <si>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</si>
  <si>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</si>
  <si>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</si>
  <si>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</si>
  <si>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</si>
  <si>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</si>
  <si>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</si>
  <si>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</si>
  <si>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</si>
  <si>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</si>
  <si>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</si>
  <si>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</si>
  <si>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</si>
  <si>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</si>
  <si>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</si>
  <si>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</si>
  <si>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</si>
  <si>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</si>
  <si>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</si>
  <si>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</si>
  <si>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</si>
  <si>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</si>
  <si>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</si>
  <si>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</si>
  <si>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</si>
  <si>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</si>
  <si>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</si>
  <si>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</si>
  <si>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</si>
  <si>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</si>
  <si>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</si>
  <si>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</si>
  <si>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</si>
  <si>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</si>
  <si>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</si>
  <si>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</si>
  <si>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</si>
  <si>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</si>
  <si>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</si>
  <si>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</si>
  <si>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</si>
  <si>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</si>
  <si>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</si>
  <si>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</si>
  <si>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</si>
  <si>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</si>
  <si>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</si>
  <si>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</si>
  <si>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</si>
  <si>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</si>
  <si>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</si>
  <si>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</si>
  <si>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</si>
  <si>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</si>
  <si>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</si>
  <si>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</si>
  <si>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</si>
  <si>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</si>
  <si>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</si>
  <si>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</si>
  <si>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</si>
  <si>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</si>
  <si>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</si>
  <si>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</si>
  <si>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</si>
  <si>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</si>
  <si>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</si>
  <si>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</si>
  <si>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</si>
  <si>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</si>
  <si>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</si>
  <si>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</si>
  <si>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</si>
  <si>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</si>
  <si>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</si>
  <si>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</si>
  <si>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</si>
  <si>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</si>
  <si>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</si>
  <si>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</si>
  <si>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</si>
  <si>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</si>
  <si>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</si>
  <si>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</si>
  <si>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</si>
  <si>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</si>
  <si>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</si>
  <si>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</si>
  <si>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</si>
  <si>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</si>
  <si>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</si>
  <si>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</si>
  <si>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</si>
  <si>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</si>
  <si>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</si>
  <si>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</si>
  <si>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</si>
  <si>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</si>
  <si>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</si>
  <si>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</si>
  <si>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</si>
  <si>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</si>
  <si>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</si>
  <si>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</si>
  <si>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</si>
  <si>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</si>
  <si>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</si>
  <si>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</si>
  <si>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</si>
  <si>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</si>
  <si>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</si>
  <si>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</si>
  <si>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</si>
  <si>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</si>
  <si>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</si>
  <si>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</si>
  <si>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</si>
  <si>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</si>
  <si>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</si>
  <si>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</si>
  <si>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</si>
  <si>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</si>
  <si>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</si>
  <si>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</si>
  <si>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</si>
  <si>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</si>
  <si>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</si>
  <si>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</si>
  <si>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</si>
  <si>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</si>
  <si>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</si>
  <si>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</si>
  <si>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</si>
  <si>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</si>
  <si>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</si>
  <si>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</si>
  <si>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</si>
  <si>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</si>
  <si>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</si>
  <si>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</si>
  <si>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</si>
  <si>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</si>
  <si>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</si>
  <si>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</si>
  <si>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</si>
  <si>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</si>
  <si>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</si>
  <si>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</si>
  <si>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</si>
  <si>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</si>
  <si>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</si>
  <si>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</si>
  <si>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</si>
  <si>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</si>
  <si>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</si>
  <si>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</si>
  <si>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</si>
  <si>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</si>
  <si>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</si>
  <si>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</si>
  <si>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</si>
  <si>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</si>
  <si>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</si>
  <si>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</si>
  <si>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</si>
  <si>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</si>
  <si>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</si>
  <si>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</si>
  <si>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</si>
  <si>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</si>
  <si>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</si>
  <si>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</si>
  <si>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</si>
  <si>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</si>
  <si>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</si>
  <si>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</si>
  <si>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</si>
  <si>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</si>
  <si>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</si>
  <si>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</si>
  <si>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</si>
  <si>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</si>
  <si>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</si>
  <si>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</si>
  <si>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</si>
  <si>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</si>
  <si>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</si>
  <si>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</si>
  <si>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</si>
  <si>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</si>
  <si>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</si>
  <si>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</si>
  <si>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</si>
  <si>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</si>
  <si>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</si>
  <si>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</si>
  <si>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</si>
  <si>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</si>
  <si>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</si>
  <si>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</si>
  <si>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</si>
  <si>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</si>
  <si>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</si>
  <si>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</si>
  <si>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</si>
  <si>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</si>
  <si>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</si>
  <si>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</si>
  <si>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</si>
  <si>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</si>
  <si>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</si>
  <si>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</si>
  <si>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</si>
  <si>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</si>
  <si>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</si>
  <si>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</si>
  <si>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</si>
  <si>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</si>
  <si>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</si>
  <si>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</si>
  <si>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</si>
  <si>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</si>
  <si>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</si>
  <si>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</si>
  <si>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</si>
  <si>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</si>
  <si>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</si>
  <si>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</si>
  <si>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</si>
  <si>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</si>
  <si>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</si>
  <si>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</si>
  <si>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</si>
  <si>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</si>
  <si>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</si>
  <si>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</si>
  <si>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</si>
  <si>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</si>
  <si>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</si>
  <si>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</si>
  <si>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</si>
  <si>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</si>
  <si>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</si>
  <si>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</si>
  <si>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</si>
  <si>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</si>
  <si>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</si>
  <si>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</si>
  <si>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</si>
  <si>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</si>
  <si>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</si>
  <si>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</si>
  <si>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</si>
  <si>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</si>
  <si>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</si>
  <si>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</si>
  <si>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</si>
  <si>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</si>
  <si>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</si>
  <si>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</si>
  <si>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</si>
  <si>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</si>
  <si>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</si>
  <si>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</si>
  <si>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</si>
  <si>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</si>
  <si>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</si>
  <si>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</si>
  <si>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</si>
  <si>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</si>
  <si>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</si>
  <si>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</si>
  <si>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</si>
  <si>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</si>
  <si>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</si>
  <si>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</si>
  <si>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</si>
  <si>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</si>
  <si>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</si>
  <si>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</si>
  <si>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</si>
  <si>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</si>
  <si>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</si>
  <si>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</si>
  <si>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</si>
  <si>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</si>
  <si>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</si>
  <si>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</si>
  <si>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</si>
  <si>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</si>
  <si>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</si>
  <si>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</si>
  <si>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</si>
  <si>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</si>
  <si>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</si>
  <si>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</si>
  <si>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</si>
  <si>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</si>
  <si>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</si>
  <si>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</si>
  <si>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</si>
  <si>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</si>
  <si>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</si>
  <si>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</si>
  <si>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</si>
  <si>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</si>
  <si>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</si>
  <si>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</si>
  <si>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</si>
  <si>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</si>
  <si>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</si>
  <si>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</si>
  <si>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</si>
  <si>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</si>
  <si>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</si>
  <si>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</si>
  <si>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</si>
  <si>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</si>
  <si>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</si>
  <si>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</si>
  <si>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</si>
  <si>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</si>
  <si>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</si>
  <si>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</si>
  <si>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</si>
  <si>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</si>
  <si>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</si>
  <si>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</si>
  <si>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</si>
  <si>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</si>
  <si>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</si>
  <si>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</si>
  <si>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</si>
  <si>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</si>
  <si>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</si>
  <si>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</si>
  <si>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</si>
  <si>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</si>
  <si>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</si>
  <si>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</si>
  <si>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</si>
  <si>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</si>
  <si>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</si>
  <si>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</si>
  <si>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</si>
  <si>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</si>
  <si>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</si>
  <si>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</si>
  <si>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</si>
  <si>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</si>
  <si>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</si>
  <si>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</si>
  <si>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</si>
  <si>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</si>
  <si>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</si>
  <si>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</si>
  <si>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</si>
  <si>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</si>
  <si>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</si>
  <si>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</si>
  <si>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</si>
  <si>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</si>
  <si>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</si>
  <si>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</si>
  <si>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</si>
  <si>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</si>
  <si>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</si>
  <si>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</si>
  <si>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</si>
  <si>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</si>
  <si>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</si>
  <si>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</si>
  <si>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</si>
  <si>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</si>
  <si>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</si>
  <si>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</si>
  <si>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</si>
  <si>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</si>
  <si>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</si>
  <si>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</si>
  <si>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</si>
  <si>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</si>
  <si>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</si>
  <si>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</si>
  <si>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</si>
  <si>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</si>
  <si>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</si>
  <si>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</si>
  <si>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</si>
  <si>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</si>
  <si>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</si>
  <si>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</si>
  <si>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</si>
  <si>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</si>
  <si>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</si>
  <si>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</si>
  <si>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</si>
  <si>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</si>
  <si>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</si>
  <si>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</si>
  <si>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</si>
  <si>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</si>
  <si>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</si>
  <si>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</si>
  <si>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</si>
  <si>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</si>
  <si>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</si>
  <si>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</si>
  <si>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</si>
  <si>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</si>
  <si>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</si>
  <si>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</si>
  <si>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</si>
  <si>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</si>
  <si>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</si>
  <si>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</si>
  <si>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</si>
  <si>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</si>
  <si>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</si>
  <si>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</si>
  <si>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</si>
  <si>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</si>
  <si>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</si>
  <si>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</si>
  <si>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</si>
  <si>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</si>
  <si>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</si>
  <si>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</si>
  <si>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</si>
  <si>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</si>
  <si>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</si>
  <si>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</si>
  <si>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</si>
  <si>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</si>
  <si>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</si>
  <si>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</si>
  <si>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</si>
  <si>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</si>
  <si>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</si>
  <si>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</si>
  <si>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</si>
  <si>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</si>
  <si>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</si>
  <si>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</si>
  <si>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</si>
  <si>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</si>
  <si>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</si>
  <si>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</si>
  <si>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</si>
  <si>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</si>
  <si>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</si>
  <si>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</si>
  <si>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</si>
  <si>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</si>
  <si>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</si>
  <si>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</si>
  <si>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</si>
  <si>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</si>
  <si>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</si>
  <si>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</si>
  <si>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</si>
  <si>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</si>
  <si>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</si>
  <si>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</si>
  <si>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</si>
  <si>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</si>
  <si>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</si>
  <si>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</si>
  <si>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</si>
  <si>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</si>
  <si>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</si>
  <si>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</si>
  <si>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</si>
  <si>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</si>
  <si>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</si>
  <si>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</si>
  <si>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</si>
  <si>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</si>
  <si>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</si>
  <si>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</si>
  <si>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</si>
  <si>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</si>
  <si>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</si>
  <si>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</si>
  <si>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</si>
  <si>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</si>
  <si>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</si>
  <si>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</si>
  <si>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</si>
  <si>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</si>
  <si>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</si>
  <si>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</si>
  <si>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</si>
  <si>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</si>
  <si>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</si>
  <si>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</si>
  <si>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</si>
  <si>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</si>
  <si>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</si>
  <si>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</si>
  <si>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</si>
  <si>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</si>
  <si>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</si>
  <si>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</si>
  <si>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</si>
  <si>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</si>
  <si>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</si>
  <si>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</si>
  <si>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</si>
  <si>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</si>
  <si>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</si>
  <si>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</si>
  <si>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</si>
  <si>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</si>
  <si>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</si>
  <si>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</si>
  <si>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</si>
  <si>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</si>
  <si>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</si>
  <si>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</si>
  <si>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</si>
  <si>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</si>
  <si>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</si>
  <si>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</si>
  <si>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</si>
  <si>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</si>
  <si>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</si>
  <si>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</si>
  <si>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</si>
  <si>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</si>
  <si>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</si>
  <si>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</si>
  <si>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</si>
  <si>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</si>
  <si>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</si>
  <si>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</si>
  <si>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</si>
  <si>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</si>
  <si>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</si>
  <si>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</si>
  <si>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</si>
  <si>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</si>
  <si>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</si>
  <si>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</si>
  <si>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</si>
  <si>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</si>
  <si>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</si>
  <si>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</si>
  <si>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</si>
  <si>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</si>
  <si>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</si>
  <si>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</si>
  <si>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</si>
  <si>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</si>
  <si>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</si>
  <si>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</si>
  <si>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</si>
  <si>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</si>
  <si>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</si>
  <si>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</si>
  <si>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</si>
  <si>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</si>
  <si>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</si>
  <si>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</si>
  <si>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</si>
  <si>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</si>
  <si>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</si>
  <si>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</si>
  <si>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</si>
  <si>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</si>
  <si>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</si>
  <si>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</si>
  <si>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</si>
  <si>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</si>
  <si>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</si>
  <si>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</si>
  <si>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</si>
  <si>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</si>
  <si>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</si>
  <si>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</si>
  <si>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</si>
  <si>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</si>
  <si>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</si>
  <si>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</si>
  <si>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</si>
  <si>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</si>
  <si>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</si>
  <si>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</si>
  <si>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</si>
  <si>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</si>
  <si>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</si>
  <si>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</si>
  <si>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</si>
  <si>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</si>
  <si>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</si>
  <si>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</si>
  <si>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</si>
  <si>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</si>
  <si>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</si>
  <si>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</si>
  <si>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</si>
  <si>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</si>
  <si>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</si>
  <si>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</si>
  <si>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</si>
  <si>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</si>
  <si>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</si>
  <si>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</si>
  <si>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</si>
  <si>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</si>
  <si>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</si>
  <si>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</si>
  <si>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</si>
  <si>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</si>
  <si>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</si>
  <si>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</si>
  <si>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</si>
  <si>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</si>
  <si>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</si>
  <si>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</si>
  <si>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</si>
  <si>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</si>
  <si>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</si>
  <si>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</si>
  <si>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</si>
  <si>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</si>
  <si>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</si>
  <si>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</si>
  <si>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</si>
  <si>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</si>
  <si>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</si>
  <si>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</si>
  <si>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</si>
  <si>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</si>
  <si>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</si>
  <si>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</si>
  <si>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</si>
  <si>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</si>
  <si>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</si>
  <si>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</si>
  <si>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</si>
  <si>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</si>
  <si>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</si>
  <si>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</si>
  <si>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</si>
  <si>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</si>
  <si>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</si>
  <si>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</si>
  <si>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</si>
  <si>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</si>
  <si>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</si>
  <si>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</si>
  <si>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</si>
  <si>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</si>
  <si>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</si>
  <si>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</si>
  <si>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</si>
  <si>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</si>
  <si>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</si>
  <si>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</si>
  <si>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</si>
  <si>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</si>
  <si>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</si>
  <si>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</si>
  <si>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</si>
  <si>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</si>
  <si>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</si>
  <si>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</si>
  <si>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</si>
  <si>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</si>
  <si>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</si>
  <si>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</si>
  <si>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</si>
  <si>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</si>
  <si>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</si>
  <si>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</si>
  <si>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</si>
  <si>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</si>
  <si>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</si>
  <si>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</si>
  <si>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</si>
  <si>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</si>
  <si>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</si>
  <si>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</si>
  <si>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</si>
  <si>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</si>
  <si>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</si>
  <si>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</si>
  <si>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</si>
  <si>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</si>
  <si>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</si>
  <si>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</si>
  <si>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</si>
  <si>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</si>
  <si>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</si>
  <si>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</si>
  <si>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</si>
  <si>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</si>
  <si>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</si>
  <si>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</si>
  <si>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</si>
  <si>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</si>
  <si>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</si>
  <si>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</si>
  <si>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</si>
  <si>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</si>
  <si>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</si>
  <si>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</si>
  <si>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</si>
  <si>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</si>
  <si>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</si>
  <si>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</si>
  <si>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</si>
  <si>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</si>
  <si>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</si>
  <si>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</si>
  <si>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</si>
  <si>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</si>
  <si>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</si>
  <si>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</si>
  <si>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</si>
  <si>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</si>
  <si>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</si>
  <si>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</si>
  <si>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</si>
  <si>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</si>
  <si>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</si>
  <si>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</si>
  <si>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</si>
  <si>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</si>
  <si>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</si>
  <si>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</si>
  <si>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</si>
  <si>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</si>
  <si>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</si>
  <si>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</si>
  <si>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</si>
  <si>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</si>
  <si>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</si>
  <si>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</si>
  <si>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</si>
  <si>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</si>
  <si>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</si>
  <si>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</si>
  <si>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</si>
  <si>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</si>
  <si>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</si>
  <si>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</si>
  <si>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</si>
  <si>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</si>
  <si>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</si>
  <si>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</si>
  <si>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</si>
  <si>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</si>
  <si>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</si>
  <si>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</si>
  <si>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</si>
  <si>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</si>
  <si>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</si>
  <si>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</si>
  <si>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</si>
  <si>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</si>
  <si>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</si>
  <si>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</si>
  <si>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</si>
  <si>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</si>
  <si>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</si>
  <si>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</si>
  <si>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</si>
  <si>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</si>
  <si>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</si>
  <si>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</si>
  <si>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</si>
  <si>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</si>
  <si>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</si>
  <si>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</si>
  <si>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</si>
  <si>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</si>
  <si>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</si>
  <si>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</si>
  <si>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</si>
  <si>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</si>
  <si>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</si>
  <si>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</si>
  <si>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</si>
  <si>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</si>
  <si>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</si>
  <si>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</si>
  <si>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</si>
  <si>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</si>
  <si>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</si>
  <si>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</si>
  <si>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</si>
  <si>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</si>
  <si>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</si>
  <si>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</si>
  <si>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</si>
  <si>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</si>
  <si>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</si>
  <si>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</si>
  <si>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</si>
  <si>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</si>
  <si>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</si>
  <si>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</si>
  <si>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</si>
  <si>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</si>
  <si>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</si>
  <si>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</si>
  <si>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</si>
  <si>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</si>
  <si>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</si>
  <si>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</si>
  <si>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</si>
  <si>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</si>
  <si>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</si>
  <si>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</si>
  <si>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</si>
  <si>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</si>
  <si>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</si>
  <si>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</si>
  <si>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</si>
  <si>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</si>
  <si>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</si>
  <si>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</si>
  <si>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</si>
  <si>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</si>
  <si>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</si>
  <si>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</si>
  <si>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</si>
  <si>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</si>
  <si>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</si>
  <si>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</si>
  <si>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</si>
  <si>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</si>
  <si>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</si>
  <si>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</si>
  <si>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</si>
  <si>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</si>
  <si>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</si>
  <si>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</si>
  <si>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</si>
  <si>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</si>
  <si>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</si>
  <si>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</si>
  <si>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</si>
  <si>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</si>
  <si>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</si>
  <si>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</si>
  <si>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</si>
  <si>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</si>
  <si>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</si>
  <si>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</si>
  <si>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</si>
  <si>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</si>
  <si>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</si>
  <si>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</si>
  <si>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</si>
  <si>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</si>
  <si>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</si>
  <si>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</si>
  <si>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</si>
  <si>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</si>
  <si>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</si>
  <si>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</si>
  <si>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</si>
  <si>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</si>
  <si>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</si>
  <si>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</si>
  <si>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</si>
  <si>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</si>
  <si>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</si>
  <si>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</si>
  <si>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</si>
  <si>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</si>
  <si>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</si>
  <si>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</si>
  <si>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</si>
  <si>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</si>
  <si>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</si>
  <si>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</si>
  <si>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</si>
  <si>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</si>
  <si>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</si>
  <si>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</si>
  <si>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</si>
  <si>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</si>
  <si>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</si>
  <si>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</si>
  <si>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</si>
  <si>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</si>
  <si>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</si>
  <si>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</si>
  <si>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</si>
  <si>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</si>
  <si>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</si>
  <si>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</si>
  <si>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</si>
  <si>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</si>
  <si>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</si>
  <si>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</si>
  <si>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</si>
  <si>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</si>
  <si>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</si>
  <si>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</si>
  <si>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</si>
  <si>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</si>
  <si>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</si>
  <si>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</si>
  <si>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</si>
  <si>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</si>
  <si>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</si>
  <si>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</si>
  <si>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</si>
  <si>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</si>
  <si>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</si>
  <si>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</si>
  <si>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</si>
  <si>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</si>
  <si>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</si>
  <si>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</si>
  <si>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</si>
  <si>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</si>
  <si>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</si>
  <si>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</si>
  <si>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</si>
  <si>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</si>
  <si>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</si>
  <si>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</si>
  <si>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</si>
  <si>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</si>
  <si>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</si>
  <si>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</si>
  <si>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</si>
  <si>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</si>
  <si>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</si>
  <si>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</si>
  <si>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</si>
  <si>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</si>
  <si>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</si>
  <si>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</si>
  <si>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</si>
  <si>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</si>
  <si>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</si>
  <si>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</si>
  <si>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</si>
  <si>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</si>
  <si>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</si>
  <si>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</si>
  <si>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</si>
  <si>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</si>
  <si>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</si>
  <si>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</si>
  <si>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</si>
  <si>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</si>
  <si>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</si>
  <si>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</si>
  <si>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</si>
  <si>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</si>
  <si>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</si>
  <si>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</si>
  <si>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</si>
  <si>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</si>
  <si>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</si>
  <si>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</si>
  <si>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</si>
  <si>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</si>
  <si>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</si>
  <si>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</si>
  <si>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</si>
  <si>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</si>
  <si>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</si>
  <si>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</si>
  <si>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</si>
  <si>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</si>
  <si>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</si>
  <si>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</si>
  <si>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</si>
  <si>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</si>
  <si>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</si>
  <si>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</si>
  <si>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</si>
  <si>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</si>
  <si>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</si>
  <si>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</si>
  <si>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</si>
  <si>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</si>
  <si>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</si>
  <si>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</si>
  <si>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</si>
  <si>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</si>
  <si>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</si>
  <si>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</si>
  <si>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</si>
  <si>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</si>
  <si>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</si>
  <si>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</si>
  <si>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</si>
  <si>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</si>
  <si>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</si>
  <si>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</si>
  <si>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</si>
  <si>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</si>
  <si>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</si>
  <si>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</si>
  <si>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</si>
  <si>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</si>
  <si>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</si>
  <si>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</si>
  <si>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</si>
  <si>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</si>
  <si>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</si>
  <si>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</si>
  <si>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</si>
  <si>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</si>
  <si>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</si>
  <si>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</si>
  <si>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</si>
  <si>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</si>
  <si>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</si>
  <si>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</si>
  <si>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</si>
  <si>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</si>
  <si>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</si>
  <si>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</si>
  <si>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</si>
  <si>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</si>
  <si>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</si>
  <si>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</si>
  <si>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</si>
  <si>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</si>
  <si>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</si>
  <si>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</si>
  <si>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</si>
  <si>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</si>
  <si>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</si>
  <si>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</si>
  <si>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</si>
  <si>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</si>
  <si>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</si>
  <si>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</si>
  <si>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</si>
  <si>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</si>
  <si>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</si>
  <si>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</si>
  <si>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</si>
  <si>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</si>
  <si>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</si>
  <si>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</si>
  <si>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</si>
  <si>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</si>
  <si>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</si>
  <si>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</si>
  <si>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</si>
  <si>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</si>
  <si>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</si>
  <si>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</si>
  <si>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</si>
  <si>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</si>
  <si>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</si>
  <si>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</si>
  <si>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</si>
  <si>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</si>
  <si>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</si>
  <si>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</si>
  <si>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</si>
  <si>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</si>
  <si>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</si>
  <si>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</si>
  <si>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</si>
  <si>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</si>
  <si>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</si>
  <si>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</si>
  <si>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</si>
  <si>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</si>
  <si>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</si>
  <si>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</si>
  <si>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</si>
  <si>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</si>
  <si>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</si>
  <si>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</si>
  <si>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</si>
  <si>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</si>
  <si>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</si>
  <si>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</si>
  <si>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</si>
  <si>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</si>
  <si>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</si>
  <si>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</si>
  <si>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</si>
  <si>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</si>
  <si>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</si>
  <si>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</si>
  <si>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</si>
  <si>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</si>
  <si>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</si>
  <si>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</si>
  <si>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</si>
  <si>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</si>
  <si>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</si>
  <si>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</si>
  <si>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</si>
  <si>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</si>
  <si>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</si>
  <si>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</si>
  <si>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</si>
  <si>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</si>
  <si>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</si>
  <si>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</si>
  <si>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</si>
  <si>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</si>
  <si>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</si>
  <si>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</si>
  <si>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</si>
  <si>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</si>
  <si>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</si>
  <si>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</si>
  <si>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</si>
  <si>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</si>
  <si>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</si>
  <si>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</si>
  <si>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</si>
  <si>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</si>
  <si>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</si>
  <si>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</si>
  <si>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</si>
  <si>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</si>
  <si>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</si>
  <si>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</si>
  <si>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</si>
  <si>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</si>
  <si>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</si>
  <si>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</si>
  <si>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</si>
  <si>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</si>
  <si>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</si>
  <si>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</si>
  <si>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</si>
  <si>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</si>
  <si>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</si>
  <si>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</si>
  <si>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</si>
  <si>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</si>
  <si>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</si>
  <si>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</si>
  <si>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</si>
  <si>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</si>
  <si>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</si>
  <si>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</si>
  <si>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</si>
  <si>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</si>
  <si>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</si>
  <si>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</si>
  <si>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</si>
  <si>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</si>
  <si>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</si>
  <si>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</si>
  <si>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</si>
  <si>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</si>
  <si>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</si>
  <si>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</si>
  <si>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</si>
  <si>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</si>
  <si>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</si>
  <si>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</si>
  <si>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</si>
  <si>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</si>
  <si>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</si>
  <si>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</si>
  <si>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</si>
  <si>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</si>
  <si>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</si>
  <si>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</si>
  <si>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</si>
  <si>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</si>
  <si>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</si>
  <si>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</si>
  <si>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</si>
  <si>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</si>
  <si>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</si>
  <si>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</si>
  <si>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</si>
  <si>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</si>
  <si>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</si>
  <si>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</si>
  <si>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</si>
  <si>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</si>
  <si>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</si>
  <si>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</si>
  <si>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</si>
  <si>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</si>
  <si>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</si>
  <si>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</si>
  <si>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</si>
  <si>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</si>
  <si>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</si>
  <si>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</si>
  <si>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</si>
  <si>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</si>
  <si>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</si>
  <si>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</si>
  <si>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</si>
  <si>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</si>
  <si>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</si>
  <si>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</si>
  <si>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</si>
  <si>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</si>
  <si>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</si>
  <si>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</si>
  <si>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</si>
  <si>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</si>
  <si>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</si>
  <si>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</si>
  <si>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</si>
  <si>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</si>
  <si>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</si>
  <si>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</si>
  <si>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</si>
  <si>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</si>
  <si>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</si>
  <si>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</si>
  <si>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</si>
  <si>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</si>
  <si>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</si>
  <si>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</si>
  <si>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</si>
  <si>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</si>
  <si>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</si>
  <si>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</si>
  <si>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</si>
  <si>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</si>
  <si>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</si>
  <si>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</si>
  <si>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</si>
  <si>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</si>
  <si>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</si>
  <si>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</si>
  <si>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</si>
  <si>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</si>
  <si>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</si>
  <si>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</si>
  <si>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</si>
  <si>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</si>
  <si>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</si>
  <si>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</si>
  <si>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</si>
  <si>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</si>
  <si>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</si>
  <si>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</si>
  <si>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</si>
  <si>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</si>
  <si>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</si>
  <si>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</si>
  <si>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</si>
  <si>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</si>
  <si>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</si>
  <si>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</si>
  <si>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</si>
  <si>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</si>
  <si>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</si>
  <si>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</si>
  <si>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</si>
  <si>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</si>
  <si>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</si>
  <si>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</si>
  <si>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</si>
  <si>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</si>
  <si>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</si>
  <si>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</si>
  <si>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</si>
  <si>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</si>
  <si>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</si>
  <si>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</si>
  <si>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</si>
  <si>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</si>
  <si>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</si>
  <si>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</si>
  <si>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</si>
  <si>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</si>
  <si>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</si>
  <si>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</si>
  <si>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</si>
  <si>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</si>
  <si>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</si>
  <si>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</si>
  <si>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</si>
  <si>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</si>
  <si>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</si>
  <si>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</si>
  <si>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</si>
  <si>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</si>
  <si>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</si>
  <si>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</si>
  <si>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</si>
  <si>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</si>
  <si>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</si>
  <si>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</si>
  <si>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</si>
  <si>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</si>
  <si>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</si>
  <si>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</si>
  <si>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</si>
  <si>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</si>
  <si>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</si>
  <si>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</si>
  <si>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</si>
  <si>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</si>
  <si>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</si>
  <si>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</si>
  <si>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</si>
  <si>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</si>
  <si>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</si>
  <si>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</si>
  <si>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</si>
  <si>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</si>
  <si>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</si>
  <si>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</si>
  <si>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</si>
  <si>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</si>
  <si>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</si>
  <si>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</si>
  <si>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</si>
  <si>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</si>
  <si>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</si>
  <si>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</si>
  <si>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</si>
  <si>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</si>
  <si>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</si>
  <si>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</si>
  <si>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</si>
  <si>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</si>
  <si>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</si>
  <si>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</si>
  <si>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</si>
  <si>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</si>
  <si>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</si>
  <si>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</si>
  <si>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</si>
  <si>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</si>
  <si>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</si>
  <si>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</si>
  <si>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</si>
  <si>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</si>
  <si>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</si>
  <si>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</si>
  <si>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</si>
  <si>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</si>
  <si>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</si>
  <si>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</si>
  <si>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</si>
  <si>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</si>
  <si>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</si>
  <si>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</si>
  <si>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</si>
  <si>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</si>
  <si>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</si>
  <si>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</si>
  <si>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</si>
  <si>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</si>
  <si>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</si>
  <si>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</si>
  <si>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</si>
  <si>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</si>
  <si>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</si>
  <si>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</si>
  <si>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</si>
  <si>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</si>
  <si>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</si>
  <si>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</si>
  <si>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</si>
  <si>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</si>
  <si>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</si>
  <si>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</si>
  <si>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</si>
  <si>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</si>
  <si>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</si>
  <si>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</si>
  <si>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</si>
  <si>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</si>
  <si>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</si>
  <si>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</si>
  <si>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</si>
  <si>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</si>
  <si>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</si>
  <si>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</si>
  <si>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</si>
  <si>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</si>
  <si>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</si>
  <si>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</si>
  <si>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</si>
  <si>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</si>
  <si>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</si>
  <si>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</si>
  <si>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</si>
  <si>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</si>
  <si>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</si>
  <si>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</si>
  <si>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</si>
  <si>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</si>
  <si>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</si>
  <si>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</si>
  <si>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</si>
  <si>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</si>
  <si>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</si>
  <si>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</si>
  <si>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</si>
  <si>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</si>
  <si>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</si>
  <si>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</si>
  <si>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</si>
  <si>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</si>
  <si>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</si>
  <si>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</si>
  <si>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</si>
  <si>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</si>
  <si>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</si>
  <si>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</si>
  <si>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</si>
  <si>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</si>
  <si>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</si>
  <si>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</si>
  <si>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</si>
  <si>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</si>
  <si>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</si>
  <si>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</si>
  <si>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</si>
  <si>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</si>
  <si>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</si>
  <si>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</si>
  <si>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</si>
  <si>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</si>
  <si>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</si>
  <si>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</si>
  <si>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</si>
  <si>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</si>
  <si>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</si>
  <si>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</si>
  <si>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</si>
  <si>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</si>
  <si>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</si>
  <si>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</si>
  <si>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</si>
  <si>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</si>
  <si>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</si>
  <si>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</si>
  <si>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</si>
  <si>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</si>
  <si>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</si>
  <si>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</si>
  <si>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</si>
  <si>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</si>
  <si>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</si>
  <si>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</si>
  <si>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</si>
  <si>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</si>
  <si>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</si>
  <si>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</si>
  <si>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</si>
  <si>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</si>
  <si>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</si>
  <si>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</si>
  <si>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</si>
  <si>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</si>
  <si>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</si>
  <si>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</si>
  <si>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</si>
  <si>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</si>
  <si>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</si>
  <si>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</si>
  <si>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</si>
  <si>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</si>
  <si>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</si>
  <si>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</si>
  <si>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</si>
  <si>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</si>
  <si>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</si>
  <si>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</si>
  <si>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</si>
  <si>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</si>
  <si>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</si>
  <si>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</si>
  <si>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</si>
  <si>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</si>
  <si>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</si>
  <si>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</si>
  <si>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</si>
  <si>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</si>
  <si>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</si>
  <si>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</si>
  <si>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</si>
  <si>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</si>
  <si>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</si>
  <si>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</si>
  <si>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</si>
  <si>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</si>
  <si>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</si>
  <si>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</si>
  <si>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</si>
  <si>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</si>
  <si>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</si>
  <si>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</si>
  <si>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</si>
  <si>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</si>
  <si>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</si>
  <si>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</si>
  <si>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</si>
  <si>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</si>
  <si>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</si>
  <si>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</si>
  <si>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</si>
  <si>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</si>
  <si>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</si>
  <si>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</si>
  <si>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</si>
  <si>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</si>
  <si>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</si>
  <si>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</si>
  <si>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</si>
  <si>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</si>
  <si>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</si>
  <si>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</si>
  <si>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</si>
  <si>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</si>
  <si>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</si>
  <si>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</si>
  <si>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</si>
  <si>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</si>
  <si>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</si>
  <si>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</si>
  <si>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</si>
  <si>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</si>
  <si>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</si>
  <si>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</si>
  <si>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</si>
  <si>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</si>
  <si>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</si>
  <si>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</si>
  <si>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</si>
  <si>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</si>
  <si>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</si>
  <si>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</si>
  <si>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</si>
  <si>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</si>
  <si>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</si>
  <si>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</si>
  <si>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</si>
  <si>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</si>
  <si>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</si>
  <si>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</si>
  <si>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</si>
  <si>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</si>
  <si>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</si>
  <si>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</si>
  <si>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</si>
  <si>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</si>
  <si>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</si>
  <si>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</si>
  <si>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</si>
  <si>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</si>
  <si>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</si>
  <si>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</si>
  <si>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</si>
  <si>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</si>
  <si>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</si>
  <si>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</si>
  <si>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</si>
  <si>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</si>
  <si>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</si>
  <si>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</si>
  <si>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</si>
  <si>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</si>
  <si>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</si>
  <si>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</si>
  <si>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</si>
  <si>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</si>
  <si>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</si>
  <si>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</si>
  <si>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</si>
  <si>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</si>
  <si>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</si>
  <si>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</si>
  <si>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</si>
  <si>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</si>
  <si>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</si>
  <si>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</si>
  <si>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</si>
  <si>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</si>
  <si>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</si>
  <si>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</si>
  <si>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</si>
  <si>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</si>
  <si>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</si>
  <si>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</si>
  <si>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</si>
  <si>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</si>
  <si>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</si>
  <si>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</si>
  <si>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</si>
  <si>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</si>
  <si>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</si>
  <si>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</si>
  <si>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</si>
  <si>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</si>
  <si>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</si>
  <si>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</si>
  <si>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</si>
  <si>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</si>
  <si>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</si>
  <si>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</si>
  <si>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</si>
  <si>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</si>
  <si>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</si>
  <si>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</si>
  <si>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</si>
  <si>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</si>
  <si>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</si>
  <si>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</si>
  <si>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</si>
  <si>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</si>
  <si>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</si>
  <si>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</si>
  <si>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</si>
  <si>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</si>
  <si>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</si>
  <si>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</si>
  <si>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</si>
  <si>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</si>
  <si>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</si>
  <si>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</si>
  <si>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</si>
  <si>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</si>
  <si>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</si>
  <si>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</si>
  <si>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</si>
  <si>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</si>
  <si>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</si>
  <si>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</si>
  <si>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</si>
  <si>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</si>
  <si>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</si>
  <si>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</si>
  <si>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</si>
  <si>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</si>
  <si>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</si>
  <si>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</si>
  <si>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</si>
  <si>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</si>
  <si>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</si>
  <si>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</si>
  <si>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</si>
  <si>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</si>
  <si>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</si>
  <si>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</si>
  <si>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</si>
  <si>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</si>
  <si>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</si>
  <si>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</si>
  <si>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</si>
  <si>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</si>
  <si>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</si>
  <si>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</si>
  <si>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</si>
  <si>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</si>
  <si>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</si>
  <si>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</si>
  <si>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</si>
  <si>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</si>
  <si>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</si>
  <si>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</si>
  <si>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</si>
  <si>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</si>
  <si>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</si>
  <si>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</si>
  <si>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</si>
  <si>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</si>
  <si>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</si>
  <si>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</si>
  <si>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</si>
  <si>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</si>
  <si>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</si>
  <si>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</si>
  <si>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</si>
  <si>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</si>
  <si>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</si>
  <si>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</si>
  <si>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</si>
  <si>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</si>
  <si>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</si>
  <si>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</si>
  <si>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</si>
  <si>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</si>
  <si>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</si>
  <si>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</si>
  <si>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</si>
  <si>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</si>
  <si>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</si>
  <si>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</si>
  <si>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</si>
  <si>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</si>
  <si>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</si>
  <si>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</si>
  <si>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</si>
  <si>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</si>
  <si>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</si>
  <si>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</si>
  <si>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</si>
  <si>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</si>
  <si>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</si>
  <si>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</si>
  <si>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</si>
  <si>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</si>
  <si>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</si>
  <si>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</si>
  <si>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</si>
  <si>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</si>
  <si>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</si>
  <si>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</si>
  <si>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</si>
  <si>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</si>
  <si>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</si>
  <si>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</si>
  <si>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</si>
  <si>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</si>
  <si>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</si>
  <si>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</si>
  <si>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</si>
  <si>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</si>
  <si>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</si>
  <si>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</si>
  <si>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</si>
  <si>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</si>
  <si>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</si>
  <si>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</si>
  <si>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</si>
  <si>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</si>
  <si>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</si>
  <si>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</si>
  <si>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</si>
  <si>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</si>
  <si>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</si>
  <si>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</si>
  <si>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</si>
  <si>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</si>
  <si>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</si>
  <si>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</si>
  <si>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</si>
  <si>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</si>
  <si>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</si>
  <si>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</si>
  <si>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</si>
  <si>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</si>
  <si>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</si>
  <si>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</si>
  <si>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</si>
  <si>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</si>
  <si>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</si>
  <si>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</si>
  <si>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</si>
  <si>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</si>
  <si>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</si>
  <si>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</si>
  <si>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</si>
  <si>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</si>
  <si>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</si>
  <si>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</si>
  <si>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</si>
  <si>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</si>
  <si>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</si>
  <si>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</si>
  <si>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</si>
  <si>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</si>
  <si>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</si>
  <si>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</si>
  <si>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</si>
  <si>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</si>
  <si>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</si>
  <si>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</si>
  <si>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</si>
  <si>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</si>
  <si>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</si>
  <si>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</si>
  <si>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</si>
  <si>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</si>
  <si>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</si>
  <si>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</si>
  <si>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</si>
  <si>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</si>
  <si>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</si>
  <si>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</si>
  <si>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</si>
  <si>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</si>
  <si>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</si>
  <si>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</si>
  <si>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</si>
  <si>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</si>
  <si>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</si>
  <si>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</si>
  <si>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</si>
  <si>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</si>
  <si>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</si>
  <si>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</si>
  <si>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</si>
  <si>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</si>
  <si>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</si>
  <si>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</si>
  <si>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</si>
  <si>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</si>
  <si>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</si>
  <si>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</si>
  <si>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</si>
  <si>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</si>
  <si>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</si>
  <si>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</si>
  <si>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</si>
  <si>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</si>
  <si>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</si>
  <si>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</si>
  <si>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</si>
  <si>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</si>
  <si>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</si>
  <si>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</si>
  <si>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</si>
  <si>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</si>
  <si>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</si>
  <si>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</si>
  <si>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</si>
  <si>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</si>
  <si>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</si>
  <si>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</si>
  <si>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</si>
  <si>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</si>
  <si>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</si>
  <si>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</si>
  <si>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</si>
  <si>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</si>
  <si>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</si>
  <si>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</si>
  <si>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</si>
  <si>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</si>
  <si>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</si>
  <si>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</si>
  <si>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</si>
  <si>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</si>
  <si>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</si>
  <si>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</si>
  <si>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</si>
  <si>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</si>
  <si>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</si>
  <si>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</si>
  <si>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</si>
  <si>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</si>
  <si>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</si>
  <si>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</si>
  <si>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</si>
  <si>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</si>
  <si>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</si>
  <si>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</si>
  <si>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</si>
  <si>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</si>
  <si>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</si>
  <si>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</si>
  <si>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</si>
  <si>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</si>
  <si>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</si>
  <si>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</si>
  <si>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</si>
  <si>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</si>
  <si>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</si>
  <si>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</si>
  <si>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</si>
  <si>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</si>
  <si>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</si>
  <si>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</si>
  <si>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</si>
  <si>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</si>
  <si>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</si>
  <si>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</si>
  <si>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</si>
  <si>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</si>
  <si>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</si>
  <si>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</si>
  <si>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</si>
  <si>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</si>
  <si>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</si>
  <si>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</si>
  <si>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</si>
  <si>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</si>
  <si>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</si>
  <si>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</si>
  <si>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</si>
  <si>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</si>
  <si>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</si>
  <si>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</si>
  <si>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</si>
  <si>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</si>
  <si>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</si>
  <si>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</si>
  <si>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</si>
  <si>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</si>
  <si>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</si>
  <si>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</si>
  <si>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</si>
  <si>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</si>
  <si>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</si>
  <si>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</si>
  <si>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</si>
  <si>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</si>
  <si>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</si>
  <si>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</si>
  <si>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</si>
  <si>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</si>
  <si>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</si>
  <si>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</si>
  <si>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</si>
  <si>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</si>
  <si>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</si>
  <si>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</si>
  <si>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</si>
  <si>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</si>
  <si>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</si>
  <si>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</si>
  <si>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</si>
  <si>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</si>
  <si>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</si>
  <si>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</si>
  <si>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</si>
  <si>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</si>
  <si>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</si>
  <si>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</si>
  <si>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</si>
  <si>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</si>
  <si>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</si>
  <si>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</si>
  <si>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</si>
  <si>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</si>
  <si>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</si>
  <si>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</si>
  <si>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</si>
  <si>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</si>
  <si>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</si>
  <si>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</si>
  <si>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</si>
  <si>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</si>
  <si>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</si>
  <si>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</si>
  <si>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</si>
  <si>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</si>
  <si>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</si>
  <si>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</si>
  <si>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</si>
  <si>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</si>
  <si>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</si>
  <si>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</si>
  <si>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</si>
  <si>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</si>
  <si>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</si>
  <si>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</si>
  <si>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</si>
  <si>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</si>
  <si>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</si>
  <si>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</si>
  <si>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</si>
  <si>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</si>
  <si>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</si>
  <si>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</si>
  <si>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</si>
  <si>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</si>
  <si>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</si>
  <si>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</si>
  <si>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</si>
  <si>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</si>
  <si>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</si>
  <si>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</si>
  <si>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</si>
  <si>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</si>
  <si>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</si>
  <si>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</si>
  <si>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</si>
  <si>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</si>
  <si>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</si>
  <si>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</si>
  <si>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</si>
  <si>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</si>
  <si>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</si>
  <si>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</si>
  <si>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</si>
  <si>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</si>
  <si>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</si>
  <si>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</si>
  <si>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</si>
  <si>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</si>
  <si>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</si>
  <si>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</si>
  <si>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</si>
  <si>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</si>
  <si>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</si>
  <si>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</si>
  <si>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</si>
  <si>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</si>
  <si>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</si>
  <si>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</si>
  <si>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</si>
  <si>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</si>
  <si>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</si>
  <si>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</si>
  <si>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</si>
  <si>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</si>
  <si>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</si>
  <si>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</si>
  <si>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</si>
  <si>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</si>
  <si>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</si>
  <si>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</si>
  <si>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</si>
  <si>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</si>
  <si>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</si>
  <si>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</si>
  <si>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</si>
  <si>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</si>
  <si>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</si>
  <si>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</si>
  <si>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</si>
  <si>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</si>
  <si>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</si>
  <si>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</si>
  <si>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</si>
  <si>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</si>
  <si>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</si>
  <si>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</si>
  <si>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</si>
  <si>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</si>
  <si>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</si>
  <si>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</si>
  <si>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</si>
  <si>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</si>
  <si>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</si>
  <si>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</si>
  <si>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</si>
  <si>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</si>
  <si>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</si>
  <si>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</si>
  <si>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</si>
  <si>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</si>
  <si>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</si>
  <si>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</si>
  <si>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</si>
  <si>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</si>
  <si>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</si>
  <si>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</si>
  <si>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</si>
  <si>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</si>
  <si>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</si>
  <si>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</si>
  <si>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</si>
  <si>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</si>
  <si>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</si>
  <si>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</si>
  <si>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</si>
  <si>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</si>
  <si>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</si>
  <si>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</si>
  <si>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</si>
  <si>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</si>
  <si>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</si>
  <si>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</si>
  <si>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</si>
  <si>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</si>
  <si>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</si>
  <si>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</si>
  <si>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</si>
  <si>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</si>
  <si>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</si>
  <si>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</si>
  <si>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</si>
  <si>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</si>
  <si>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</si>
  <si>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</si>
  <si>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</si>
  <si>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</si>
  <si>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</si>
  <si>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</si>
  <si>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</si>
  <si>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</si>
  <si>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</si>
  <si>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</si>
  <si>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</si>
  <si>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</si>
  <si>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</si>
  <si>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</si>
  <si>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</si>
  <si>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</si>
  <si>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</si>
  <si>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</si>
  <si>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</si>
  <si>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</si>
  <si>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</si>
  <si>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</si>
  <si>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</si>
  <si>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</si>
  <si>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</si>
  <si>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</si>
  <si>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</si>
  <si>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</si>
  <si>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</si>
  <si>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</si>
  <si>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</si>
  <si>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</si>
  <si>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</si>
  <si>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</si>
  <si>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</si>
  <si>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</si>
  <si>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</si>
  <si>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</si>
  <si>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</si>
  <si>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</si>
  <si>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</si>
  <si>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</si>
  <si>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</si>
  <si>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</si>
  <si>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</si>
  <si>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</si>
  <si>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</si>
  <si>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</si>
  <si>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</si>
  <si>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</si>
  <si>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</si>
  <si>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</si>
  <si>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</si>
  <si>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</si>
  <si>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</si>
  <si>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</si>
  <si>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</si>
  <si>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</si>
  <si>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</si>
  <si>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</si>
  <si>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</si>
  <si>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</si>
  <si>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</si>
  <si>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</si>
  <si>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</si>
  <si>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</si>
  <si>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</si>
  <si>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</si>
  <si>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</si>
  <si>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</si>
  <si>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</si>
  <si>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</si>
  <si>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</si>
  <si>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</si>
  <si>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</si>
  <si>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</si>
  <si>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</si>
  <si>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</si>
  <si>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</si>
  <si>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</si>
  <si>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</si>
  <si>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</si>
  <si>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</si>
  <si>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</si>
  <si>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</si>
  <si>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</si>
  <si>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</si>
  <si>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</si>
  <si>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</si>
  <si>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</si>
  <si>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</si>
  <si>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</si>
  <si>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</si>
  <si>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</si>
  <si>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</si>
  <si>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</si>
  <si>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</si>
  <si>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</si>
  <si>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</si>
  <si>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</si>
  <si>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</si>
  <si>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</si>
  <si>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</si>
  <si>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</si>
  <si>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</si>
  <si>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</si>
  <si>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</si>
  <si>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</si>
  <si>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</si>
  <si>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</si>
  <si>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</si>
  <si>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</si>
  <si>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</si>
  <si>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</si>
  <si>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</si>
  <si>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</si>
  <si>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</si>
  <si>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</si>
  <si>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</si>
  <si>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</si>
  <si>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</si>
  <si>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</si>
  <si>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</si>
  <si>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</si>
  <si>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</si>
  <si>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</si>
  <si>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</si>
  <si>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</si>
  <si>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</si>
  <si>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</si>
  <si>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</si>
  <si>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</si>
  <si>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</si>
  <si>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</si>
  <si>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</si>
  <si>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</si>
  <si>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</si>
  <si>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</si>
  <si>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</si>
  <si>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</si>
  <si>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</si>
  <si>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</si>
  <si>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</si>
  <si>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</si>
  <si>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</si>
  <si>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</si>
  <si>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</si>
  <si>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</si>
  <si>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</si>
  <si>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</si>
  <si>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</si>
  <si>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</si>
  <si>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</si>
  <si>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</si>
  <si>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</si>
  <si>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</si>
  <si>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</si>
  <si>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</si>
  <si>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</si>
  <si>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</si>
  <si>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</si>
  <si>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</si>
  <si>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</si>
  <si>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</si>
  <si>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</si>
  <si>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</si>
  <si>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</si>
  <si>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</si>
  <si>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</si>
  <si>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</si>
  <si>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</si>
  <si>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</si>
  <si>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</si>
  <si>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</si>
  <si>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</si>
  <si>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</si>
  <si>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</si>
  <si>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</si>
  <si>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</si>
  <si>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</si>
  <si>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</si>
  <si>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</si>
  <si>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</si>
  <si>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</si>
  <si>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</si>
  <si>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</si>
  <si>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</si>
  <si>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</si>
  <si>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</si>
  <si>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</si>
  <si>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</si>
  <si>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</si>
  <si>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</si>
  <si>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</si>
  <si>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</si>
  <si>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</si>
  <si>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</si>
  <si>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</si>
  <si>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</si>
  <si>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</si>
  <si>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</si>
  <si>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</si>
  <si>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</si>
  <si>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</si>
  <si>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</si>
  <si>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</si>
  <si>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</si>
  <si>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</si>
  <si>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</si>
  <si>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</si>
  <si>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</si>
  <si>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</si>
  <si>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</si>
  <si>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</si>
  <si>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</si>
  <si>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</si>
  <si>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</si>
  <si>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</si>
  <si>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</si>
  <si>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</si>
  <si>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</si>
  <si>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</si>
  <si>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</si>
  <si>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</si>
  <si>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</si>
  <si>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</si>
  <si>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</si>
  <si>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</si>
  <si>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</si>
  <si>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</si>
  <si>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</si>
  <si>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</si>
  <si>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</si>
  <si>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</si>
  <si>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</si>
  <si>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</si>
  <si>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</si>
  <si>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</si>
  <si>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</si>
  <si>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</si>
  <si>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</si>
  <si>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</si>
  <si>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</si>
  <si>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</si>
  <si>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</si>
  <si>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</si>
  <si>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</si>
  <si>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</si>
  <si>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</si>
  <si>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</si>
  <si>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</si>
  <si>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</si>
  <si>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</si>
  <si>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</si>
  <si>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</si>
  <si>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</si>
  <si>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</si>
  <si>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</si>
  <si>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</si>
  <si>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</si>
  <si>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</si>
  <si>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</si>
  <si>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</si>
  <si>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</si>
  <si>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</si>
  <si>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</si>
  <si>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</si>
  <si>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</si>
  <si>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</si>
  <si>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</si>
  <si>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</si>
  <si>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</si>
  <si>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</si>
  <si>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</si>
  <si>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</si>
  <si>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</si>
  <si>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</si>
  <si>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</si>
  <si>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</si>
  <si>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</si>
  <si>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</si>
  <si>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</si>
  <si>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</si>
  <si>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</si>
  <si>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</si>
  <si>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</si>
  <si>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</si>
  <si>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</si>
  <si>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</si>
  <si>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</si>
  <si>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</si>
  <si>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</si>
  <si>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</si>
  <si>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</si>
  <si>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</si>
  <si>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</si>
  <si>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</si>
  <si>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</si>
  <si>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</si>
  <si>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</si>
  <si>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</si>
  <si>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</si>
  <si>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</si>
  <si>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</si>
  <si>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</si>
  <si>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</si>
  <si>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</si>
  <si>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</si>
  <si>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</si>
  <si>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</si>
  <si>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</si>
  <si>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</si>
  <si>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</si>
  <si>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</si>
  <si>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</si>
  <si>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</si>
  <si>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</si>
  <si>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</si>
  <si>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</si>
  <si>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</si>
  <si>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</si>
  <si>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</si>
  <si>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</si>
  <si>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</si>
  <si>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</si>
  <si>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</si>
  <si>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</si>
  <si>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</si>
  <si>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</si>
  <si>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</si>
  <si>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</si>
  <si>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</si>
  <si>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</si>
  <si>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</si>
  <si>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</si>
  <si>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</si>
  <si>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</si>
  <si>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</si>
  <si>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</si>
  <si>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</si>
  <si>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</si>
  <si>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</si>
  <si>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</si>
  <si>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</si>
  <si>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</si>
  <si>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</si>
  <si>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</si>
  <si>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</si>
  <si>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</si>
  <si>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</si>
  <si>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</si>
  <si>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</si>
  <si>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</si>
  <si>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</si>
  <si>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</si>
  <si>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</si>
  <si>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</si>
  <si>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</si>
  <si>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</si>
  <si>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</si>
  <si>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</si>
  <si>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</si>
  <si>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</si>
  <si>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</si>
  <si>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</si>
  <si>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</si>
  <si>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</si>
  <si>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</si>
  <si>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</si>
  <si>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</si>
  <si>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</si>
  <si>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</si>
  <si>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</si>
  <si>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</si>
  <si>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</si>
  <si>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</si>
  <si>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</si>
  <si>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</si>
  <si>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</si>
  <si>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</si>
  <si>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</si>
  <si>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</si>
  <si>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</si>
  <si>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</si>
  <si>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</si>
  <si>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</si>
  <si>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</si>
  <si>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</si>
  <si>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</si>
  <si>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</si>
  <si>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</si>
  <si>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</si>
  <si>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</si>
  <si>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</si>
  <si>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</si>
  <si>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</si>
  <si>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</si>
  <si>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</si>
  <si>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</si>
  <si>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</si>
  <si>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</si>
  <si>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</si>
  <si>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</si>
  <si>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</si>
  <si>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</si>
  <si>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</si>
  <si>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</si>
  <si>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</si>
  <si>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</si>
  <si>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</si>
  <si>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</si>
  <si>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</si>
  <si>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</si>
  <si>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</si>
  <si>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</si>
  <si>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</si>
  <si>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</si>
  <si>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</si>
  <si>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</si>
  <si>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</si>
  <si>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</si>
  <si>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</si>
  <si>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</si>
  <si>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</si>
  <si>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</si>
  <si>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</si>
  <si>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</si>
  <si>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</si>
  <si>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</si>
  <si>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</si>
  <si>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</si>
  <si>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</si>
  <si>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</si>
  <si>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</si>
  <si>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</si>
  <si>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</si>
  <si>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</si>
  <si>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</si>
  <si>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</si>
  <si>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</si>
  <si>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</si>
  <si>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</si>
  <si>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</si>
  <si>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</si>
  <si>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</si>
  <si>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</si>
  <si>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</si>
  <si>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</si>
  <si>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</si>
  <si>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</si>
  <si>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</si>
  <si>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</si>
  <si>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</si>
  <si>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</si>
  <si>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</si>
  <si>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</si>
  <si>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</si>
  <si>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</si>
  <si>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</si>
  <si>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</si>
  <si>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</si>
  <si>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</si>
  <si>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</si>
  <si>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</si>
  <si>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</si>
  <si>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</si>
  <si>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</si>
  <si>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</si>
  <si>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</si>
  <si>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</si>
  <si>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</si>
  <si>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</si>
  <si>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</si>
  <si>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</si>
  <si>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</si>
  <si>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</si>
  <si>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</si>
  <si>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</si>
  <si>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</si>
  <si>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</si>
  <si>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</si>
  <si>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</si>
  <si>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</si>
  <si>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</si>
  <si>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</si>
  <si>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</si>
  <si>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</si>
  <si>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</si>
  <si>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</si>
  <si>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</si>
  <si>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</si>
  <si>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</si>
  <si>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</si>
  <si>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</si>
  <si>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</si>
  <si>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</si>
  <si>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</si>
  <si>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</si>
  <si>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</si>
  <si>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</si>
  <si>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</si>
  <si>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</si>
  <si>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</si>
  <si>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</si>
  <si>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</si>
  <si>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</si>
  <si>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</si>
  <si>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</si>
  <si>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</si>
  <si>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</si>
  <si>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</si>
  <si>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</si>
  <si>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</si>
  <si>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</si>
  <si>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</si>
  <si>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</si>
  <si>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</si>
  <si>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</si>
  <si>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</si>
  <si>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</si>
  <si>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</si>
  <si>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</si>
  <si>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</si>
  <si>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</si>
  <si>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</si>
  <si>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</si>
  <si>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</si>
  <si>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</si>
  <si>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</si>
  <si>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</si>
  <si>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</si>
  <si>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</si>
  <si>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</si>
  <si>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</si>
  <si>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</si>
  <si>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</si>
  <si>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</si>
  <si>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</si>
  <si>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</si>
  <si>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</si>
  <si>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</si>
  <si>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</si>
  <si>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</si>
  <si>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</si>
  <si>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</si>
  <si>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</si>
  <si>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</si>
  <si>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</si>
  <si>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</si>
  <si>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</si>
  <si>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</si>
  <si>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</si>
  <si>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</si>
  <si>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</si>
  <si>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</si>
  <si>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</si>
  <si>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</si>
  <si>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</si>
  <si>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</si>
  <si>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</si>
  <si>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</si>
  <si>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</si>
  <si>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</si>
  <si>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</si>
  <si>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</si>
  <si>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</si>
  <si>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</si>
  <si>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</si>
  <si>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</si>
  <si>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</si>
  <si>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</si>
  <si>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</si>
  <si>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</si>
  <si>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</si>
  <si>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</si>
  <si>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</si>
  <si>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</si>
  <si>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</si>
  <si>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</si>
  <si>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</si>
  <si>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</si>
  <si>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</si>
  <si>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</si>
  <si>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</si>
  <si>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</si>
  <si>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</si>
  <si>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</si>
  <si>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</si>
  <si>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</si>
  <si>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</si>
  <si>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</si>
  <si>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</si>
  <si>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</si>
  <si>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</si>
  <si>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</si>
  <si>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</si>
  <si>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</si>
  <si>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</si>
  <si>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</si>
  <si>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</si>
  <si>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</si>
  <si>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</si>
  <si>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</si>
  <si>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</si>
  <si>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</si>
  <si>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</si>
  <si>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</si>
  <si>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</si>
  <si>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</si>
  <si>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</si>
  <si>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</si>
  <si>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</si>
  <si>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</si>
  <si>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</si>
  <si>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</si>
  <si>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</si>
  <si>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</si>
  <si>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</si>
  <si>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</si>
  <si>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</si>
  <si>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</si>
  <si>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</si>
  <si>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</si>
  <si>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</si>
  <si>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</si>
  <si>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</si>
  <si>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</si>
  <si>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</si>
  <si>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</si>
  <si>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</si>
  <si>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</si>
  <si>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</si>
  <si>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</si>
  <si>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</si>
  <si>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</si>
  <si>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</si>
  <si>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</si>
  <si>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</si>
  <si>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</si>
  <si>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</si>
  <si>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</si>
  <si>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</si>
  <si>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</si>
  <si>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</si>
  <si>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</si>
  <si>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</si>
  <si>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</si>
  <si>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</si>
  <si>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</si>
  <si>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</si>
  <si>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</si>
  <si>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</si>
  <si>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</si>
  <si>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</si>
  <si>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</si>
  <si>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</si>
  <si>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</si>
  <si>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</si>
  <si>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</si>
  <si>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</si>
  <si>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</si>
  <si>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</si>
  <si>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</si>
  <si>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</si>
  <si>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</si>
  <si>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</si>
  <si>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</si>
  <si>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</si>
  <si>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</si>
  <si>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</si>
  <si>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</si>
  <si>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</si>
  <si>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</si>
  <si>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</si>
  <si>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</si>
  <si>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</si>
  <si>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</si>
  <si>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</si>
  <si>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</si>
  <si>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</si>
  <si>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</si>
  <si>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</si>
  <si>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</si>
  <si>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</si>
  <si>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</si>
  <si>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</si>
  <si>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</si>
  <si>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</si>
  <si>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</si>
  <si>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</si>
  <si>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</si>
  <si>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</si>
  <si>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</si>
  <si>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</si>
  <si>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</si>
  <si>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</si>
  <si>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</si>
  <si>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</si>
  <si>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</si>
  <si>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</si>
  <si>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</si>
  <si>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</si>
  <si>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</si>
  <si>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</si>
  <si>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</si>
  <si>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</si>
  <si>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</si>
  <si>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</si>
  <si>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</si>
  <si>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</si>
  <si>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</si>
  <si>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</si>
  <si>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</si>
  <si>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</si>
  <si>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</si>
  <si>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</si>
  <si>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</si>
  <si>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</si>
  <si>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</si>
  <si>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</si>
  <si>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</si>
  <si>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</si>
  <si>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</si>
  <si>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</si>
  <si>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</si>
  <si>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</si>
  <si>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</si>
  <si>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</si>
  <si>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</si>
  <si>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</si>
  <si>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</si>
  <si>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</si>
  <si>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</si>
  <si>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</si>
  <si>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</si>
  <si>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</si>
  <si>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</si>
  <si>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</si>
  <si>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</si>
  <si>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</si>
  <si>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</si>
  <si>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</si>
  <si>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</si>
  <si>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</si>
  <si>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</si>
  <si>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</si>
  <si>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</si>
  <si>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</si>
  <si>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</si>
  <si>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</si>
  <si>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</si>
  <si>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</si>
  <si>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</si>
  <si>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</si>
  <si>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</si>
  <si>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</si>
  <si>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</si>
  <si>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</si>
  <si>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</si>
  <si>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</si>
  <si>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</si>
  <si>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</si>
  <si>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</si>
  <si>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</si>
  <si>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</si>
  <si>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</si>
  <si>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</si>
  <si>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</si>
  <si>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</si>
  <si>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</si>
  <si>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</si>
  <si>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</si>
  <si>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</si>
  <si>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</si>
  <si>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</si>
  <si>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</si>
  <si>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</si>
  <si>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</si>
  <si>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</si>
  <si>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</si>
  <si>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</si>
  <si>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</si>
  <si>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</si>
  <si>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</si>
  <si>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</si>
  <si>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</si>
  <si>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</si>
  <si>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</si>
  <si>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</si>
  <si>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</si>
  <si>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</si>
  <si>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</si>
  <si>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</si>
  <si>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</si>
  <si>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</si>
  <si>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</si>
  <si>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</si>
  <si>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</si>
  <si>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</si>
  <si>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</si>
  <si>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</si>
  <si>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</si>
  <si>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</si>
  <si>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</si>
  <si>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</si>
  <si>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</si>
  <si>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</si>
  <si>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</si>
  <si>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</si>
  <si>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</si>
  <si>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</si>
  <si>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</si>
  <si>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</si>
  <si>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</si>
  <si>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</si>
  <si>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</si>
  <si>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</si>
  <si>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</si>
  <si>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</si>
  <si>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</si>
  <si>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</si>
  <si>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</si>
  <si>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</si>
  <si>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</si>
  <si>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</si>
  <si>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</si>
  <si>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</si>
  <si>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</si>
  <si>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</si>
  <si>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</si>
  <si>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</si>
  <si>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</si>
  <si>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</si>
  <si>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</si>
  <si>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</si>
  <si>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</si>
  <si>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</si>
  <si>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</si>
  <si>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</si>
  <si>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</si>
  <si>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</si>
  <si>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</si>
  <si>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</si>
  <si>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</si>
  <si>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</si>
  <si>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</si>
  <si>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</si>
  <si>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</si>
  <si>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</si>
  <si>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</si>
  <si>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</si>
  <si>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</si>
  <si>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</si>
  <si>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</si>
  <si>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</si>
  <si>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</si>
  <si>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</si>
  <si>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</si>
  <si>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</si>
  <si>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</si>
  <si>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</si>
  <si>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</si>
  <si>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</si>
  <si>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</si>
  <si>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</si>
  <si>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</si>
  <si>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</si>
  <si>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</si>
  <si>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</si>
  <si>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</si>
  <si>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</si>
  <si>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</si>
  <si>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</si>
  <si>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</si>
  <si>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</si>
  <si>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</si>
  <si>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</si>
  <si>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</si>
  <si>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</si>
  <si>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</si>
  <si>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</si>
  <si>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</si>
  <si>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</si>
  <si>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</si>
  <si>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</si>
  <si>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</si>
  <si>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</si>
  <si>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</si>
  <si>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</si>
  <si>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</si>
  <si>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</si>
  <si>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</si>
  <si>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</si>
  <si>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</si>
  <si>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</si>
  <si>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</si>
  <si>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</si>
  <si>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</si>
  <si>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</si>
  <si>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</si>
  <si>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</si>
  <si>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</si>
  <si>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</si>
  <si>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</si>
  <si>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</si>
  <si>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</si>
  <si>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</si>
  <si>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</si>
  <si>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</si>
  <si>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</si>
  <si>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</si>
  <si>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</si>
  <si>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</si>
  <si>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</si>
  <si>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</si>
  <si>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</si>
  <si>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</si>
  <si>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</si>
  <si>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</si>
  <si>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</si>
  <si>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</si>
  <si>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</si>
  <si>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</si>
  <si>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</si>
  <si>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</si>
  <si>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</si>
  <si>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</si>
  <si>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</si>
  <si>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</si>
  <si>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</si>
  <si>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</si>
  <si>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</si>
  <si>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</si>
  <si>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</si>
  <si>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</si>
  <si>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</si>
  <si>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</si>
  <si>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</si>
  <si>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</si>
  <si>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</si>
  <si>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</si>
  <si>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</si>
  <si>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</si>
  <si>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</si>
  <si>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</si>
  <si>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</si>
  <si>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</si>
  <si>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</si>
  <si>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</si>
  <si>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</si>
  <si>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</si>
  <si>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</si>
  <si>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</si>
  <si>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</si>
  <si>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</si>
  <si>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</si>
  <si>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</si>
  <si>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</si>
  <si>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</si>
  <si>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</si>
  <si>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</si>
  <si>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</si>
  <si>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</si>
  <si>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</si>
  <si>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</si>
  <si>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</si>
  <si>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</si>
  <si>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</si>
  <si>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</si>
  <si>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</si>
  <si>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</si>
  <si>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</si>
  <si>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</si>
  <si>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</si>
  <si>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</si>
  <si>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</si>
  <si>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</si>
  <si>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</si>
  <si>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</si>
  <si>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</si>
  <si>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</si>
  <si>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</si>
  <si>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</si>
  <si>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</si>
  <si>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</si>
  <si>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</si>
  <si>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</si>
  <si>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</si>
  <si>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</si>
  <si>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</si>
  <si>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</si>
  <si>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</si>
  <si>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</si>
  <si>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</si>
  <si>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</si>
  <si>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</si>
  <si>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</si>
  <si>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</si>
  <si>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</si>
  <si>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</si>
  <si>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</si>
  <si>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</si>
  <si>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</si>
  <si>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</si>
  <si>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</si>
  <si>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</si>
  <si>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</si>
  <si>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</si>
  <si>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</si>
  <si>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</si>
  <si>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</si>
  <si>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</si>
  <si>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</si>
  <si>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</si>
  <si>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</si>
  <si>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</si>
  <si>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</si>
  <si>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</si>
  <si>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</si>
  <si>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</si>
  <si>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</si>
  <si>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</si>
  <si>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</si>
  <si>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</si>
  <si>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</si>
  <si>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</si>
  <si>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</si>
  <si>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</si>
  <si>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</si>
  <si>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</si>
  <si>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</si>
  <si>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</si>
  <si>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</si>
  <si>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</si>
  <si>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</si>
  <si>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</si>
  <si>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</si>
  <si>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</si>
  <si>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</si>
  <si>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</si>
  <si>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</si>
  <si>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</si>
  <si>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</si>
  <si>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</si>
  <si>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</si>
  <si>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</si>
  <si>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</si>
  <si>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</si>
  <si>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</si>
  <si>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</si>
  <si>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</si>
  <si>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</si>
  <si>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</si>
  <si>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</si>
  <si>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</si>
  <si>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</si>
  <si>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</si>
  <si>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</si>
  <si>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</si>
  <si>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</si>
  <si>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</si>
  <si>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</si>
  <si>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</si>
  <si>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</si>
  <si>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</si>
  <si>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</si>
  <si>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</si>
  <si>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</si>
  <si>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</si>
  <si>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</si>
  <si>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</si>
  <si>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</si>
  <si>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</si>
  <si>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</si>
  <si>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</si>
  <si>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</si>
  <si>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</si>
  <si>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</si>
  <si>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</si>
  <si>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</si>
  <si>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</si>
  <si>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</si>
  <si>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</si>
  <si>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</si>
  <si>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</si>
  <si>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</si>
  <si>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</si>
  <si>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</si>
  <si>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</si>
  <si>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</si>
  <si>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</si>
  <si>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</si>
  <si>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</si>
  <si>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</si>
  <si>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</si>
  <si>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</si>
  <si>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</si>
  <si>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</si>
  <si>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</si>
  <si>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</si>
  <si>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</si>
  <si>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</si>
  <si>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</si>
  <si>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</si>
  <si>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</si>
  <si>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</si>
  <si>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</si>
  <si>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</si>
  <si>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</si>
  <si>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</si>
  <si>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</si>
  <si>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</si>
  <si>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</si>
  <si>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</si>
  <si>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</si>
  <si>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</si>
  <si>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</si>
  <si>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</si>
  <si>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</si>
  <si>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</si>
  <si>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</si>
  <si>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</si>
  <si>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</si>
  <si>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</si>
  <si>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</si>
  <si>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</si>
  <si>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</si>
  <si>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</si>
  <si>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</si>
  <si>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</si>
  <si>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</si>
  <si>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</si>
  <si>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</si>
  <si>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</si>
  <si>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</si>
  <si>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</si>
  <si>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</si>
  <si>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</si>
  <si>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</si>
  <si>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</si>
  <si>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</si>
  <si>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</si>
  <si>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</si>
  <si>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</si>
  <si>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</si>
  <si>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</si>
  <si>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</si>
  <si>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</si>
  <si>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</si>
  <si>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</si>
  <si>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</si>
  <si>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</si>
  <si>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</si>
  <si>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</si>
  <si>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</si>
  <si>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</si>
  <si>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</si>
  <si>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</si>
  <si>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</si>
  <si>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</si>
  <si>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</si>
  <si>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</si>
  <si>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</si>
  <si>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</si>
  <si>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</si>
  <si>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</si>
  <si>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</si>
  <si>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</si>
  <si>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</si>
  <si>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</si>
  <si>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</si>
  <si>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</si>
  <si>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</si>
  <si>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</si>
  <si>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</si>
  <si>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</si>
  <si>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</si>
  <si>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</si>
  <si>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</si>
  <si>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</si>
  <si>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</si>
  <si>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</si>
  <si>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</si>
  <si>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</si>
  <si>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</si>
  <si>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</si>
  <si>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</si>
  <si>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</si>
  <si>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</si>
  <si>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</si>
  <si>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</si>
  <si>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</si>
  <si>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</si>
  <si>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</si>
  <si>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</si>
  <si>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</si>
  <si>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</si>
  <si>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</si>
  <si>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</si>
  <si>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</si>
  <si>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</si>
  <si>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</si>
  <si>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</si>
  <si>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</si>
  <si>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</si>
  <si>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</si>
  <si>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</si>
  <si>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</si>
  <si>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</si>
  <si>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</si>
  <si>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</si>
  <si>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</si>
  <si>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</si>
  <si>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</si>
  <si>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</si>
  <si>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</si>
  <si>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</si>
  <si>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</si>
  <si>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</si>
  <si>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</si>
  <si>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</si>
  <si>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</si>
  <si>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</si>
  <si>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</si>
  <si>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</si>
  <si>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</si>
  <si>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</si>
  <si>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</si>
  <si>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</si>
  <si>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</si>
  <si>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</si>
  <si>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</si>
  <si>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</si>
  <si>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</si>
  <si>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</si>
  <si>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</si>
  <si>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</si>
  <si>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</si>
  <si>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</si>
  <si>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</si>
  <si>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</si>
  <si>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</si>
  <si>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</si>
  <si>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</si>
  <si>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</si>
  <si>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</si>
  <si>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</si>
  <si>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</si>
  <si>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</si>
  <si>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</si>
  <si>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</si>
  <si>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</si>
  <si>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</si>
  <si>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</si>
  <si>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</si>
  <si>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</si>
  <si>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</si>
  <si>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</si>
  <si>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</si>
  <si>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</si>
  <si>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</si>
  <si>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</si>
  <si>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</si>
  <si>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</si>
  <si>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</si>
  <si>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</si>
  <si>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</si>
  <si>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</si>
  <si>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</si>
  <si>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</si>
  <si>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</si>
  <si>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</si>
  <si>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</si>
  <si>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</si>
  <si>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</si>
  <si>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</si>
  <si>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</si>
  <si>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</si>
  <si>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</si>
  <si>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</si>
  <si>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</si>
  <si>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</si>
  <si>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</si>
  <si>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</si>
  <si>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</si>
  <si>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</si>
  <si>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</si>
  <si>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</si>
  <si>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</si>
  <si>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</si>
  <si>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</si>
  <si>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</si>
  <si>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</si>
  <si>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</si>
  <si>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</si>
  <si>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</si>
  <si>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</si>
  <si>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</si>
  <si>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</si>
  <si>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</si>
  <si>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</si>
  <si>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</si>
  <si>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</si>
  <si>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</si>
  <si>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</si>
  <si>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</si>
  <si>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</si>
  <si>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</si>
  <si>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</si>
  <si>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</si>
  <si>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</si>
  <si>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</si>
  <si>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</si>
  <si>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</si>
  <si>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</si>
  <si>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</si>
  <si>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</si>
  <si>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</si>
  <si>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</si>
  <si>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</si>
  <si>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</si>
  <si>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</si>
  <si>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</si>
  <si>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</si>
  <si>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</si>
  <si>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</si>
  <si>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</si>
  <si>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</si>
  <si>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</si>
  <si>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</si>
  <si>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</si>
  <si>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</si>
  <si>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</si>
  <si>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</si>
  <si>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</si>
  <si>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</si>
  <si>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</si>
  <si>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</si>
  <si>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</si>
  <si>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</si>
  <si>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</si>
  <si>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</si>
  <si>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</si>
  <si>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</si>
  <si>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</si>
  <si>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</si>
  <si>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</si>
  <si>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</si>
  <si>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</si>
  <si>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</si>
  <si>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</si>
  <si>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</si>
  <si>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</si>
  <si>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</si>
  <si>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</si>
  <si>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</si>
  <si>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</si>
  <si>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</si>
  <si>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</si>
  <si>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</si>
  <si>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</si>
  <si>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</si>
  <si>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</si>
  <si>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</si>
  <si>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</si>
  <si>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</si>
  <si>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</si>
  <si>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</si>
  <si>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</si>
  <si>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</si>
  <si>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</si>
  <si>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</si>
  <si>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</si>
  <si>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</si>
  <si>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</si>
  <si>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</si>
  <si>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</si>
  <si>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</si>
  <si>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</si>
  <si>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</si>
  <si>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</si>
  <si>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</si>
  <si>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</si>
  <si>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</si>
  <si>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</si>
  <si>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</si>
  <si>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</si>
  <si>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</si>
  <si>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</si>
  <si>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</si>
  <si>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</si>
  <si>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</si>
  <si>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</si>
  <si>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</si>
  <si>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</si>
  <si>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</si>
  <si>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</si>
  <si>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</si>
  <si>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</si>
  <si>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</si>
  <si>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</si>
  <si>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</si>
  <si>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</si>
  <si>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</si>
  <si>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</si>
  <si>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</si>
  <si>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</si>
  <si>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</si>
  <si>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</si>
  <si>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</si>
  <si>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</si>
  <si>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</si>
  <si>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</si>
  <si>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</si>
  <si>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</si>
  <si>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</si>
  <si>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</si>
  <si>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</si>
  <si>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</si>
  <si>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</si>
  <si>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</si>
  <si>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</si>
  <si>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</si>
  <si>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</si>
  <si>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</si>
  <si>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</si>
  <si>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</si>
  <si>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</si>
  <si>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</si>
  <si>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</si>
  <si>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</si>
  <si>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</si>
  <si>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</si>
  <si>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</si>
  <si>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</si>
  <si>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</si>
  <si>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</si>
  <si>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</si>
  <si>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</si>
  <si>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</si>
  <si>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</si>
  <si>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</si>
  <si>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</si>
  <si>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</si>
  <si>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</si>
  <si>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</si>
  <si>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</si>
  <si>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</si>
  <si>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</si>
  <si>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</si>
  <si>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</si>
  <si>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</si>
  <si>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</si>
  <si>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</si>
  <si>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</si>
  <si>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</si>
  <si>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</si>
  <si>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</si>
  <si>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</si>
  <si>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</si>
  <si>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</si>
  <si>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</si>
  <si>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</si>
  <si>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</si>
  <si>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</si>
  <si>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</si>
  <si>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</si>
  <si>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</si>
  <si>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</si>
  <si>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</si>
  <si>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</si>
  <si>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</si>
  <si>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</si>
  <si>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</si>
  <si>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</si>
  <si>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</si>
  <si>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</si>
  <si>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</si>
  <si>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</si>
  <si>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</si>
  <si>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</si>
  <si>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</si>
  <si>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</si>
  <si>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</si>
  <si>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</si>
  <si>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</si>
  <si>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</si>
  <si>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</si>
  <si>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</si>
  <si>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</si>
  <si>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</si>
  <si>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</si>
  <si>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</si>
  <si>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</si>
  <si>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</si>
  <si>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</si>
  <si>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</si>
  <si>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</si>
  <si>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</si>
  <si>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</si>
  <si>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</si>
  <si>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</si>
  <si>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</si>
  <si>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</si>
  <si>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</si>
  <si>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</si>
  <si>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</si>
  <si>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</si>
  <si>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</si>
  <si>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</si>
  <si>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</si>
  <si>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</si>
  <si>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</si>
  <si>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</si>
  <si>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</si>
  <si>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</si>
  <si>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</si>
  <si>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</si>
  <si>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</si>
  <si>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</si>
  <si>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</si>
  <si>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</si>
  <si>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</si>
  <si>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</si>
  <si>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</si>
  <si>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</si>
  <si>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</si>
  <si>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</si>
  <si>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</si>
  <si>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</si>
  <si>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</si>
  <si>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</si>
  <si>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</si>
  <si>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</si>
  <si>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</si>
  <si>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</si>
  <si>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</si>
  <si>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</si>
  <si>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</si>
  <si>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</si>
  <si>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</si>
  <si>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</si>
  <si>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</si>
  <si>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</si>
  <si>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</si>
  <si>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</si>
  <si>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</si>
  <si>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</si>
  <si>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</si>
  <si>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</si>
  <si>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</si>
  <si>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</si>
  <si>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</si>
  <si>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</si>
  <si>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</si>
  <si>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</si>
  <si>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</si>
  <si>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</si>
  <si>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</si>
  <si>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</si>
  <si>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</si>
  <si>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</si>
  <si>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</si>
  <si>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</si>
  <si>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</si>
  <si>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</si>
  <si>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</si>
  <si>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</si>
  <si>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</si>
  <si>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</si>
  <si>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</si>
  <si>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</si>
  <si>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</si>
  <si>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</si>
  <si>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</si>
  <si>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</si>
  <si>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</si>
  <si>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</si>
  <si>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</si>
  <si>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</si>
  <si>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</si>
  <si>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</si>
  <si>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</si>
  <si>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</si>
  <si>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</si>
  <si>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</si>
  <si>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</si>
  <si>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</si>
  <si>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</si>
  <si>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</si>
  <si>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</si>
  <si>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</si>
  <si>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</si>
  <si>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</si>
  <si>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</si>
  <si>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</si>
  <si>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</si>
  <si>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</si>
  <si>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</si>
  <si>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</si>
  <si>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</si>
  <si>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</si>
  <si>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</si>
  <si>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</si>
  <si>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</si>
  <si>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</si>
  <si>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</si>
  <si>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</si>
  <si>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</si>
  <si>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</si>
  <si>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</si>
  <si>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</si>
  <si>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</si>
  <si>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</si>
  <si>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</si>
  <si>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</si>
  <si>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</si>
  <si>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</si>
  <si>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</si>
  <si>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</si>
  <si>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</si>
  <si>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</si>
  <si>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</si>
  <si>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</si>
  <si>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</si>
  <si>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</si>
  <si>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</si>
  <si>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</si>
  <si>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</si>
  <si>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</si>
  <si>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</si>
  <si>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</si>
  <si>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</si>
  <si>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</si>
  <si>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</si>
  <si>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</si>
  <si>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</si>
  <si>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</si>
  <si>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</si>
  <si>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</si>
  <si>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</si>
  <si>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</si>
  <si>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</si>
  <si>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</si>
  <si>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</si>
  <si>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</si>
  <si>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</si>
  <si>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</si>
  <si>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</si>
  <si>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</si>
  <si>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</si>
  <si>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</si>
  <si>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</si>
  <si>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</si>
  <si>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</si>
  <si>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</si>
  <si>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</si>
  <si>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</si>
  <si>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</si>
  <si>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</si>
  <si>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</si>
  <si>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</si>
  <si>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</si>
  <si>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</si>
  <si>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</si>
  <si>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</si>
  <si>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</si>
  <si>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</si>
  <si>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</si>
  <si>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</si>
  <si>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</si>
  <si>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</si>
  <si>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</si>
  <si>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</si>
  <si>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</si>
  <si>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</si>
  <si>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</si>
  <si>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</si>
  <si>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</si>
  <si>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</si>
  <si>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</si>
  <si>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</si>
  <si>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</si>
  <si>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</si>
  <si>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</si>
  <si>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</si>
  <si>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</si>
  <si>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</si>
  <si>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</si>
  <si>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</si>
  <si>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</si>
  <si>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</si>
  <si>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</si>
  <si>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</si>
  <si>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</si>
  <si>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</si>
  <si>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</si>
  <si>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</si>
  <si>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</si>
  <si>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</si>
  <si>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</si>
  <si>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</si>
  <si>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</si>
  <si>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</si>
  <si>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</si>
  <si>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</si>
  <si>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</si>
  <si>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</si>
  <si>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</si>
  <si>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</si>
  <si>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</si>
  <si>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</si>
  <si>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</si>
  <si>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</si>
  <si>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</si>
  <si>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</si>
  <si>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</si>
  <si>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</si>
  <si>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</si>
  <si>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</si>
  <si>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</si>
  <si>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</si>
  <si>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</si>
  <si>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</si>
  <si>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</si>
  <si>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</si>
  <si>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</si>
  <si>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</si>
  <si>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</si>
  <si>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</si>
  <si>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</si>
  <si>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</si>
  <si>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</si>
  <si>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</si>
  <si>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</si>
  <si>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</si>
  <si>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</si>
  <si>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</si>
  <si>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</si>
  <si>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</si>
  <si>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</si>
  <si>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</si>
  <si>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</si>
  <si>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</si>
  <si>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</si>
  <si>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</si>
  <si>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</si>
  <si>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</si>
  <si>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</si>
  <si>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</si>
  <si>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</si>
  <si>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</si>
  <si>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</si>
  <si>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</si>
  <si>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</si>
  <si>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</si>
  <si>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</si>
  <si>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</si>
  <si>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</si>
  <si>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</si>
  <si>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</si>
  <si>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</si>
  <si>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</si>
  <si>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</si>
  <si>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</si>
  <si>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</si>
  <si>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</si>
  <si>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</si>
  <si>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</si>
  <si>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</si>
  <si>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</si>
  <si>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</si>
  <si>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</si>
  <si>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</si>
  <si>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</si>
  <si>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</si>
  <si>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</si>
  <si>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</si>
  <si>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</si>
  <si>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</si>
  <si>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</si>
  <si>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</si>
  <si>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</si>
  <si>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</si>
  <si>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</si>
  <si>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</si>
  <si>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</si>
  <si>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</si>
  <si>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</si>
  <si>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</si>
  <si>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</si>
  <si>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</si>
  <si>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</si>
  <si>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</si>
  <si>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</si>
  <si>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</si>
  <si>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</si>
  <si>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</si>
  <si>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</si>
  <si>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</si>
  <si>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</si>
  <si>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</si>
  <si>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</si>
  <si>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</si>
  <si>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</si>
  <si>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</si>
  <si>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</si>
  <si>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</si>
  <si>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</si>
  <si>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</si>
  <si>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</si>
  <si>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</si>
  <si>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</si>
  <si>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</si>
  <si>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</si>
  <si>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</si>
  <si>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</si>
  <si>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</si>
  <si>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</si>
  <si>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</si>
  <si>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</si>
  <si>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</si>
  <si>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</si>
  <si>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</si>
  <si>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</si>
  <si>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</si>
  <si>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</si>
  <si>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</si>
  <si>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</si>
  <si>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</si>
  <si>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</si>
  <si>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</si>
  <si>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</si>
  <si>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</si>
  <si>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</si>
  <si>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</si>
  <si>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</si>
  <si>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</si>
  <si>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</si>
  <si>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</si>
  <si>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</si>
  <si>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</si>
  <si>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</si>
  <si>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</si>
  <si>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</si>
  <si>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</si>
  <si>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</si>
  <si>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</si>
  <si>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</si>
  <si>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</si>
  <si>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</si>
  <si>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</si>
  <si>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</si>
  <si>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</si>
  <si>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</si>
  <si>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</si>
  <si>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</si>
  <si>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</si>
  <si>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</si>
  <si>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</si>
  <si>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</si>
  <si>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</si>
  <si>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</si>
  <si>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</si>
  <si>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</si>
  <si>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</si>
  <si>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</si>
  <si>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</si>
  <si>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</si>
  <si>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</si>
  <si>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</si>
  <si>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</si>
  <si>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</si>
  <si>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</si>
  <si>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</si>
  <si>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</si>
  <si>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</si>
  <si>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</si>
  <si>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</si>
  <si>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</si>
  <si>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</si>
  <si>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</si>
  <si>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</si>
  <si>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</si>
  <si>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</si>
  <si>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</si>
  <si>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</si>
  <si>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</si>
  <si>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</si>
  <si>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</si>
  <si>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</si>
  <si>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</si>
  <si>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</si>
  <si>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</si>
  <si>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</si>
  <si>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</si>
  <si>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</si>
  <si>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</si>
  <si>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</si>
  <si>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</si>
  <si>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</si>
  <si>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</si>
  <si>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</si>
  <si>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</si>
  <si>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</si>
  <si>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</si>
  <si>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</si>
  <si>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</si>
  <si>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</si>
  <si>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</si>
  <si>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</si>
  <si>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</si>
  <si>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</si>
  <si>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</si>
  <si>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</si>
  <si>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</si>
  <si>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</si>
  <si>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</si>
  <si>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</si>
  <si>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</si>
  <si>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</si>
  <si>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</si>
  <si>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</si>
  <si>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</si>
  <si>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</si>
  <si>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</si>
  <si>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</si>
  <si>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</si>
  <si>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</si>
  <si>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</si>
  <si>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</si>
  <si>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</si>
  <si>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</si>
  <si>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</si>
  <si>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</si>
  <si>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</si>
  <si>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</si>
  <si>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</si>
  <si>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</si>
  <si>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</si>
  <si>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</si>
  <si>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</si>
  <si>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</si>
  <si>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</si>
  <si>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</si>
  <si>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</si>
  <si>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</si>
  <si>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</si>
  <si>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</si>
  <si>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</si>
  <si>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</si>
  <si>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</si>
  <si>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</si>
  <si>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</si>
  <si>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</si>
  <si>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</si>
  <si>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</si>
  <si>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</si>
  <si>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</si>
  <si>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</si>
  <si>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</si>
  <si>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</si>
  <si>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</si>
  <si>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</si>
  <si>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</si>
  <si>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</si>
  <si>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</si>
  <si>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</si>
  <si>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</si>
  <si>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</si>
  <si>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</si>
  <si>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</si>
  <si>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</si>
  <si>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</si>
  <si>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</si>
  <si>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</si>
  <si>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</si>
  <si>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</si>
  <si>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</si>
  <si>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</si>
  <si>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</si>
  <si>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</si>
  <si>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</si>
  <si>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</si>
  <si>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</si>
  <si>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</si>
  <si>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</si>
  <si>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</si>
  <si>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</si>
  <si>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</si>
  <si>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</si>
  <si>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</si>
  <si>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</si>
  <si>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</si>
  <si>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</si>
  <si>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</si>
  <si>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</si>
  <si>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</si>
  <si>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</si>
  <si>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</si>
  <si>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</si>
  <si>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</si>
  <si>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</si>
  <si>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</si>
  <si>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</si>
  <si>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</si>
  <si>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</si>
  <si>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</si>
  <si>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</si>
  <si>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</si>
  <si>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</si>
  <si>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</si>
  <si>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</si>
  <si>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</si>
  <si>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</si>
  <si>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</si>
  <si>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</si>
  <si>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</si>
  <si>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</si>
  <si>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</si>
  <si>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</si>
  <si>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</si>
  <si>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</si>
  <si>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</si>
  <si>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</si>
  <si>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</si>
  <si>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</si>
  <si>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</si>
  <si>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</si>
  <si>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</si>
  <si>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</si>
  <si>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</si>
  <si>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</si>
  <si>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</si>
  <si>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</si>
  <si>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</si>
  <si>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</si>
  <si>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</si>
  <si>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</si>
  <si>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</si>
  <si>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</si>
  <si>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</si>
  <si>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</si>
  <si>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</si>
  <si>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</si>
  <si>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</si>
  <si>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</si>
  <si>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</si>
  <si>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</si>
  <si>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</si>
  <si>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</si>
  <si>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</si>
  <si>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</si>
  <si>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</si>
  <si>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</si>
  <si>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</si>
  <si>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</si>
  <si>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</si>
  <si>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</si>
  <si>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</si>
  <si>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</si>
  <si>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</si>
  <si>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</si>
  <si>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</si>
  <si>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</si>
  <si>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</si>
  <si>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</si>
  <si>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</si>
  <si>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</si>
  <si>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</si>
  <si>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</si>
  <si>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</si>
  <si>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</si>
  <si>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</si>
  <si>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</si>
  <si>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</si>
  <si>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</si>
  <si>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</si>
  <si>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</si>
  <si>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</si>
  <si>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</si>
  <si>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</si>
  <si>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</si>
  <si>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</si>
  <si>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</si>
  <si>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</si>
  <si>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</si>
  <si>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</si>
  <si>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</si>
  <si>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</si>
  <si>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</si>
  <si>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</si>
  <si>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</si>
  <si>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</si>
  <si>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</si>
  <si>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</si>
  <si>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</si>
  <si>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</si>
  <si>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</si>
  <si>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</si>
  <si>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</si>
  <si>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</si>
  <si>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</si>
  <si>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</si>
  <si>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</si>
  <si>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</si>
  <si>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</si>
  <si>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</si>
  <si>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</si>
  <si>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</si>
  <si>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</si>
  <si>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</si>
  <si>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</si>
  <si>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</si>
  <si>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</si>
  <si>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</si>
  <si>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</si>
  <si>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</si>
  <si>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</si>
  <si>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</si>
  <si>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</si>
  <si>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</si>
  <si>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</si>
  <si>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</si>
  <si>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</si>
  <si>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</si>
  <si>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</si>
  <si>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</si>
  <si>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</si>
  <si>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</si>
  <si>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</si>
  <si>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</si>
  <si>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</si>
  <si>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</si>
  <si>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</si>
  <si>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</si>
  <si>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</si>
  <si>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</si>
  <si>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</si>
  <si>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</si>
  <si>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</si>
  <si>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</si>
  <si>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</si>
  <si>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</si>
  <si>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</si>
  <si>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</si>
  <si>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</si>
  <si>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</si>
  <si>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</si>
  <si>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</si>
  <si>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</si>
  <si>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</si>
  <si>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</si>
  <si>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</si>
  <si>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</si>
  <si>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</si>
  <si>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</si>
  <si>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</si>
  <si>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</si>
  <si>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</si>
  <si>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</si>
  <si>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</si>
  <si>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</si>
  <si>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</si>
  <si>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</si>
  <si>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</si>
  <si>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</si>
  <si>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</si>
  <si>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</si>
  <si>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</si>
  <si>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</si>
  <si>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</si>
  <si>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</si>
  <si>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</si>
  <si>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</si>
  <si>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</si>
  <si>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</si>
  <si>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</si>
  <si>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</si>
  <si>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</si>
  <si>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</si>
  <si>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</si>
  <si>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</si>
  <si>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</si>
  <si>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</si>
  <si>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</si>
  <si>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</si>
  <si>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</si>
  <si>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</si>
  <si>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</si>
  <si>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</si>
  <si>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</si>
  <si>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</si>
  <si>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</si>
  <si>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</si>
  <si>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</si>
  <si>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</si>
  <si>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</si>
  <si>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</si>
  <si>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</si>
  <si>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</si>
  <si>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</si>
  <si>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</si>
  <si>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</si>
  <si>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</si>
  <si>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</si>
  <si>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</si>
  <si>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</si>
  <si>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</si>
  <si>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</si>
  <si>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</si>
  <si>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</si>
  <si>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</si>
  <si>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</si>
  <si>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</si>
  <si>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</si>
  <si>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</si>
  <si>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</si>
  <si>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</si>
  <si>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</si>
  <si>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</si>
  <si>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</si>
  <si>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</si>
  <si>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</si>
  <si>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</si>
  <si>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</si>
  <si>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</si>
  <si>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</si>
  <si>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</si>
  <si>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</si>
  <si>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</si>
  <si>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</si>
  <si>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</si>
  <si>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</si>
  <si>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</si>
  <si>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</si>
  <si>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</si>
  <si>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</si>
  <si>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</si>
  <si>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</si>
  <si>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</si>
  <si>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</si>
  <si>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</si>
  <si>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</si>
  <si>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</si>
  <si>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</si>
  <si>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</si>
  <si>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</si>
  <si>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</si>
  <si>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</si>
  <si>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</si>
  <si>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</si>
  <si>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</si>
  <si>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</si>
  <si>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</si>
  <si>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</si>
  <si>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</si>
  <si>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</si>
  <si>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</si>
  <si>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</si>
  <si>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</si>
  <si>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</si>
  <si>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</si>
  <si>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</si>
  <si>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</si>
  <si>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</si>
  <si>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</si>
  <si>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</si>
  <si>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</si>
  <si>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</si>
  <si>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</si>
  <si>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</si>
  <si>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</si>
  <si>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</si>
  <si>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</si>
  <si>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</si>
  <si>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</si>
  <si>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</si>
  <si>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</si>
  <si>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</si>
  <si>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</si>
  <si>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</si>
  <si>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</si>
  <si>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</si>
  <si>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</si>
  <si>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</si>
  <si>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</si>
  <si>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</si>
  <si>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</si>
  <si>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</si>
  <si>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</si>
  <si>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</si>
  <si>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</si>
  <si>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</si>
  <si>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</si>
  <si>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</si>
  <si>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</si>
  <si>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</si>
  <si>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</si>
  <si>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</si>
  <si>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</si>
  <si>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</si>
  <si>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</si>
  <si>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</si>
  <si>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</si>
  <si>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</si>
  <si>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</si>
  <si>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</si>
  <si>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</si>
  <si>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</si>
  <si>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</si>
  <si>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</si>
  <si>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</si>
  <si>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</si>
  <si>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</si>
  <si>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</si>
  <si>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</si>
  <si>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</si>
  <si>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</si>
  <si>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</si>
  <si>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</si>
  <si>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</si>
  <si>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</si>
  <si>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</si>
  <si>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</si>
  <si>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</si>
  <si>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</si>
  <si>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</si>
  <si>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</si>
  <si>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</si>
  <si>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</si>
  <si>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</si>
  <si>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</si>
  <si>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</si>
  <si>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</si>
  <si>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</si>
  <si>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</si>
  <si>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</si>
  <si>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</si>
  <si>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</si>
  <si>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</si>
  <si>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</si>
  <si>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</si>
  <si>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</si>
  <si>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</si>
  <si>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</si>
  <si>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</si>
  <si>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</si>
  <si>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</si>
  <si>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</si>
  <si>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</si>
  <si>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</si>
  <si>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</si>
  <si>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</si>
  <si>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</si>
  <si>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</si>
  <si>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</si>
  <si>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</si>
  <si>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</si>
  <si>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</si>
  <si>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</si>
  <si>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</si>
  <si>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</si>
  <si>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</si>
  <si>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</si>
  <si>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</si>
  <si>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</si>
  <si>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</si>
  <si>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</si>
  <si>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</si>
  <si>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</si>
  <si>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</si>
  <si>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</si>
  <si>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</si>
  <si>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</si>
  <si>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</si>
  <si>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</si>
  <si>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</si>
  <si>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</si>
  <si>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</si>
  <si>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</si>
  <si>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</si>
  <si>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</si>
  <si>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</si>
  <si>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</si>
  <si>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</si>
  <si>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</si>
  <si>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</si>
  <si>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</si>
  <si>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</si>
  <si>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</si>
  <si>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</si>
  <si>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</si>
  <si>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</si>
  <si>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</si>
  <si>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</si>
  <si>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</si>
  <si>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</si>
  <si>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</si>
  <si>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</si>
  <si>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</si>
  <si>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</si>
  <si>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</si>
  <si>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</si>
  <si>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</si>
  <si>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</si>
  <si>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</si>
  <si>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</si>
  <si>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</si>
  <si>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</si>
  <si>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</si>
  <si>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</si>
  <si>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</si>
  <si>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</si>
  <si>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</si>
  <si>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</si>
  <si>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</si>
  <si>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</si>
  <si>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</si>
  <si>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</si>
  <si>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</si>
  <si>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</si>
  <si>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</si>
  <si>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</si>
  <si>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</si>
  <si>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</si>
  <si>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</si>
  <si>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</si>
  <si>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</si>
  <si>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</si>
  <si>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</si>
  <si>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</si>
  <si>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</si>
  <si>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</si>
  <si>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</si>
  <si>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</si>
  <si>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</si>
  <si>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</si>
  <si>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</si>
  <si>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</si>
  <si>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</si>
  <si>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</si>
  <si>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</si>
  <si>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</si>
  <si>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</si>
  <si>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</si>
  <si>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</si>
  <si>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</si>
  <si>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</si>
  <si>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</si>
  <si>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</si>
  <si>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</si>
  <si>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</si>
  <si>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</si>
  <si>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</si>
  <si>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</si>
  <si>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</si>
  <si>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</si>
  <si>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</si>
  <si>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</si>
  <si>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</si>
  <si>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</si>
  <si>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</si>
  <si>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</si>
  <si>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</si>
  <si>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</si>
  <si>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</si>
  <si>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</si>
  <si>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</si>
  <si>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</si>
  <si>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</si>
  <si>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</si>
  <si>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</si>
  <si>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</si>
  <si>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</si>
  <si>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</si>
  <si>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</si>
  <si>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</si>
  <si>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</si>
  <si>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</si>
  <si>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</si>
  <si>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</si>
  <si>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</si>
  <si>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</si>
  <si>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</si>
  <si>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</si>
  <si>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</si>
  <si>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</si>
  <si>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</si>
  <si>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</si>
  <si>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</si>
  <si>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</si>
  <si>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</si>
  <si>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</si>
  <si>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</si>
  <si>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</si>
  <si>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</si>
  <si>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</si>
  <si>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</si>
  <si>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</si>
  <si>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</si>
  <si>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</si>
  <si>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</si>
  <si>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</si>
  <si>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</si>
  <si>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</si>
  <si>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</si>
  <si>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</si>
  <si>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</si>
  <si>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</si>
  <si>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</si>
  <si>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</si>
  <si>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</si>
  <si>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</si>
  <si>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</si>
  <si>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</si>
  <si>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</si>
  <si>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</si>
  <si>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</si>
  <si>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</si>
  <si>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</si>
  <si>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</si>
  <si>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</si>
  <si>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</si>
  <si>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</si>
  <si>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</si>
  <si>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</si>
  <si>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</si>
  <si>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</si>
  <si>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</si>
  <si>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</si>
  <si>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</si>
  <si>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</si>
  <si>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</si>
  <si>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</si>
  <si>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</si>
  <si>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</si>
  <si>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</si>
  <si>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</si>
  <si>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</si>
  <si>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</si>
  <si>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</si>
  <si>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</si>
  <si>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</si>
  <si>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</si>
  <si>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</si>
  <si>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</si>
  <si>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</si>
  <si>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</si>
  <si>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</si>
  <si>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</si>
  <si>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</si>
  <si>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</si>
  <si>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</si>
  <si>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</si>
  <si>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</si>
  <si>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</si>
  <si>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</si>
  <si>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</si>
  <si>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</si>
  <si>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</si>
  <si>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</si>
  <si>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</si>
  <si>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</si>
  <si>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</si>
  <si>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</si>
  <si>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</si>
  <si>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</si>
  <si>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</si>
  <si>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</si>
  <si>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</si>
  <si>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</si>
  <si>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</si>
  <si>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</si>
  <si>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</si>
  <si>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</si>
  <si>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</si>
  <si>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</si>
  <si>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</si>
  <si>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</si>
  <si>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</si>
  <si>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</si>
  <si>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</si>
  <si>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</si>
  <si>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</si>
  <si>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</si>
  <si>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</si>
  <si>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</si>
  <si>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</si>
  <si>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</si>
  <si>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</si>
  <si>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</si>
  <si>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</si>
  <si>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</si>
  <si>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</si>
  <si>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</si>
  <si>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</si>
  <si>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</si>
  <si>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</si>
  <si>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</si>
  <si>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</si>
  <si>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</si>
  <si>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</si>
  <si>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</si>
  <si>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</si>
  <si>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</si>
  <si>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</si>
  <si>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</si>
  <si>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</si>
  <si>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</si>
  <si>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</si>
  <si>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</si>
  <si>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</si>
  <si>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</si>
  <si>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</si>
  <si>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</si>
  <si>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</si>
  <si>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</si>
  <si>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</si>
  <si>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</si>
  <si>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</si>
  <si>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</si>
  <si>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</si>
  <si>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</si>
  <si>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</si>
  <si>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</si>
  <si>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</si>
  <si>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</si>
  <si>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</si>
  <si>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</si>
  <si>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</si>
  <si>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</si>
  <si>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</si>
  <si>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</si>
  <si>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</si>
  <si>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</si>
  <si>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</si>
  <si>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</si>
  <si>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</si>
  <si>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</si>
  <si>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</si>
  <si>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</si>
  <si>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</si>
  <si>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</si>
  <si>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</si>
  <si>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</si>
  <si>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</si>
  <si>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</si>
  <si>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</si>
  <si>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</si>
  <si>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</si>
  <si>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</si>
  <si>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</si>
  <si>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</si>
  <si>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</si>
  <si>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</si>
  <si>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</si>
  <si>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</si>
  <si>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</si>
  <si>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</si>
  <si>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</si>
  <si>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</si>
  <si>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</si>
  <si>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</si>
  <si>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</si>
  <si>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</si>
  <si>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</si>
  <si>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</si>
  <si>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</si>
  <si>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</si>
  <si>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</si>
  <si>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</si>
  <si>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</si>
  <si>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</si>
  <si>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</si>
  <si>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</si>
  <si>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</si>
  <si>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</si>
  <si>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</si>
  <si>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</si>
  <si>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</si>
  <si>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</si>
  <si>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</si>
  <si>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</si>
  <si>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</si>
  <si>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</si>
  <si>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</si>
  <si>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</si>
  <si>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</si>
  <si>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</si>
  <si>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</si>
  <si>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</si>
  <si>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</si>
  <si>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</si>
  <si>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</si>
  <si>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</si>
  <si>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</si>
  <si>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</si>
  <si>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</si>
  <si>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</si>
  <si>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</si>
  <si>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</si>
  <si>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</si>
  <si>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</si>
  <si>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</si>
  <si>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</si>
  <si>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</si>
  <si>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</si>
  <si>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</si>
  <si>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</si>
  <si>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</si>
  <si>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</si>
  <si>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</si>
  <si>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</si>
  <si>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</si>
  <si>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</si>
  <si>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</si>
  <si>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</si>
  <si>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</si>
  <si>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</si>
  <si>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</si>
  <si>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</si>
  <si>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</si>
  <si>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</si>
  <si>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</si>
  <si>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</si>
  <si>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</si>
  <si>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</si>
  <si>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</si>
  <si>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</si>
  <si>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</si>
  <si>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</si>
  <si>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</si>
  <si>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</si>
  <si>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</si>
  <si>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</si>
  <si>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</si>
  <si>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</si>
  <si>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</si>
  <si>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</si>
  <si>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</si>
  <si>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</si>
  <si>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</si>
  <si>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</si>
  <si>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</si>
  <si>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</si>
  <si>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</si>
  <si>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</si>
  <si>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</si>
  <si>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</si>
  <si>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</si>
  <si>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</si>
  <si>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</si>
  <si>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</si>
  <si>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</si>
  <si>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</si>
  <si>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</si>
  <si>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</si>
  <si>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</si>
  <si>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</si>
  <si>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</si>
  <si>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</si>
  <si>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</si>
  <si>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</si>
  <si>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</si>
  <si>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</si>
  <si>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</si>
  <si>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</si>
  <si>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</si>
  <si>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</si>
  <si>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</si>
  <si>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</si>
  <si>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</si>
  <si>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</si>
  <si>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</si>
  <si>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</si>
  <si>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</si>
  <si>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</si>
  <si>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</si>
  <si>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</si>
  <si>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</si>
  <si>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</si>
  <si>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</si>
  <si>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</si>
  <si>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</si>
  <si>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</si>
  <si>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</si>
  <si>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</si>
  <si>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</si>
  <si>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</si>
  <si>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</si>
  <si>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</si>
  <si>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</si>
  <si>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</si>
  <si>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</si>
  <si>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</si>
  <si>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</si>
  <si>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</si>
  <si>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</si>
  <si>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</si>
  <si>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</si>
  <si>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</si>
  <si>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</si>
  <si>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</si>
  <si>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</si>
  <si>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</si>
  <si>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</si>
  <si>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</si>
  <si>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</si>
  <si>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</si>
  <si>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</si>
  <si>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</si>
  <si>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</si>
  <si>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</si>
  <si>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</si>
  <si>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</si>
  <si>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</si>
  <si>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</si>
  <si>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</si>
  <si>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</si>
  <si>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</si>
  <si>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</si>
  <si>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</si>
  <si>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</si>
  <si>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</si>
  <si>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</si>
  <si>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</si>
  <si>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</si>
  <si>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</si>
  <si>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</si>
  <si>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</si>
  <si>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</si>
  <si>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</si>
  <si>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</si>
  <si>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</si>
  <si>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</si>
  <si>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</si>
  <si>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</si>
  <si>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</si>
  <si>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</si>
  <si>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</si>
  <si>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</si>
  <si>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</si>
  <si>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</si>
  <si>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</si>
  <si>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</si>
  <si>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</si>
  <si>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</si>
  <si>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</si>
  <si>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</si>
  <si>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</si>
  <si>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</si>
  <si>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</si>
  <si>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</si>
  <si>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</si>
  <si>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</si>
  <si>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</si>
  <si>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</si>
  <si>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</si>
  <si>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</si>
  <si>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</si>
  <si>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</si>
  <si>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</si>
  <si>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</si>
  <si>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</si>
  <si>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</si>
  <si>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</si>
  <si>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</si>
  <si>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</si>
  <si>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</si>
  <si>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</si>
  <si>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</si>
  <si>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</si>
  <si>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</si>
  <si>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</si>
  <si>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</si>
  <si>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</si>
  <si>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</si>
  <si>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</si>
  <si>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</si>
  <si>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</si>
  <si>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</si>
  <si>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</si>
  <si>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</si>
  <si>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</si>
  <si>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</si>
  <si>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</si>
  <si>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</si>
  <si>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</si>
  <si>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</si>
  <si>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</si>
  <si>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</si>
  <si>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</si>
  <si>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</si>
  <si>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</si>
  <si>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</si>
  <si>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</si>
  <si>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</si>
  <si>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</si>
  <si>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</si>
  <si>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</si>
  <si>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</si>
  <si>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</si>
  <si>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</si>
  <si>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</si>
  <si>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</si>
  <si>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</si>
  <si>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</si>
  <si>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</si>
  <si>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</si>
  <si>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</si>
  <si>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</si>
  <si>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</si>
  <si>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</si>
  <si>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</si>
  <si>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</si>
  <si>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</si>
  <si>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</si>
  <si>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</si>
  <si>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</si>
  <si>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</si>
  <si>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</si>
  <si>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</si>
  <si>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</si>
  <si>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</si>
  <si>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</si>
  <si>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</si>
  <si>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</si>
  <si>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</si>
  <si>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</si>
  <si>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</si>
  <si>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</si>
  <si>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</si>
  <si>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</si>
  <si>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</si>
  <si>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</si>
  <si>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</si>
  <si>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</si>
  <si>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</si>
  <si>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</si>
  <si>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</si>
  <si>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</si>
  <si>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</si>
  <si>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</si>
  <si>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</si>
  <si>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</si>
  <si>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</si>
  <si>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</si>
  <si>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</si>
  <si>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</si>
  <si>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</si>
  <si>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</si>
  <si>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</si>
  <si>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</si>
  <si>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</si>
  <si>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</si>
  <si>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</si>
  <si>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</si>
  <si>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</si>
  <si>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</si>
  <si>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</si>
  <si>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</si>
  <si>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</si>
  <si>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</si>
  <si>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</si>
  <si>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</si>
  <si>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</si>
  <si>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</si>
  <si>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</si>
  <si>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</si>
  <si>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</si>
  <si>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</si>
  <si>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</si>
  <si>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</si>
  <si>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</si>
  <si>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</si>
  <si>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</si>
  <si>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</si>
  <si>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</si>
  <si>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</si>
  <si>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</si>
  <si>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</si>
  <si>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</si>
  <si>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</si>
  <si>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</si>
  <si>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</si>
  <si>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</si>
  <si>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</si>
  <si>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</si>
  <si>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</si>
  <si>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</si>
  <si>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</si>
  <si>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</si>
  <si>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</si>
  <si>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</si>
  <si>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</si>
  <si>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</si>
  <si>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</si>
  <si>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</si>
  <si>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</si>
  <si>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</si>
  <si>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</si>
  <si>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</si>
  <si>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</si>
  <si>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</si>
  <si>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</si>
  <si>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</si>
  <si>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</si>
  <si>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</si>
  <si>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</si>
  <si>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</si>
  <si>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</si>
  <si>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</si>
  <si>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</si>
  <si>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</si>
  <si>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</si>
  <si>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</si>
  <si>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</si>
  <si>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</si>
  <si>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</si>
  <si>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</si>
  <si>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</si>
  <si>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</si>
  <si>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</si>
  <si>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</si>
  <si>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</si>
  <si>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</si>
  <si>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</si>
  <si>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</si>
  <si>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</si>
  <si>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</si>
  <si>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</si>
  <si>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</si>
  <si>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</si>
  <si>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</si>
  <si>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</si>
  <si>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</si>
  <si>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</si>
  <si>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</si>
  <si>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</si>
  <si>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</si>
  <si>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</si>
  <si>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</si>
  <si>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</si>
  <si>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</si>
  <si>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</si>
  <si>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</si>
  <si>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</si>
  <si>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</si>
  <si>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</si>
  <si>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</si>
  <si>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</si>
  <si>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</si>
  <si>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</si>
  <si>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</si>
  <si>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</si>
  <si>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</si>
  <si>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</si>
  <si>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</si>
  <si>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</si>
  <si>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</si>
  <si>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</si>
  <si>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</si>
  <si>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</si>
  <si>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</si>
  <si>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</si>
  <si>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</si>
  <si>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</si>
  <si>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</si>
  <si>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</si>
  <si>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</si>
  <si>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</si>
  <si>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</si>
  <si>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</si>
  <si>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</si>
  <si>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</si>
  <si>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</si>
  <si>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</si>
  <si>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</si>
  <si>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</si>
  <si>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</si>
  <si>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</si>
  <si>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</si>
  <si>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</si>
  <si>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</si>
  <si>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</si>
  <si>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</si>
  <si>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</si>
  <si>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</si>
  <si>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</si>
  <si>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</si>
  <si>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</si>
  <si>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</si>
  <si>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</si>
  <si>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</si>
  <si>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</si>
  <si>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</si>
  <si>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</si>
  <si>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</si>
  <si>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</si>
  <si>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</si>
  <si>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</si>
  <si>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</si>
  <si>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</si>
  <si>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</si>
  <si>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</si>
  <si>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</si>
  <si>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</si>
  <si>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</si>
  <si>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</si>
  <si>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</si>
  <si>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</si>
  <si>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</si>
  <si>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</si>
  <si>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</si>
  <si>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</si>
  <si>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</si>
  <si>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</si>
  <si>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</si>
  <si>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</si>
  <si>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</si>
  <si>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</si>
  <si>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</si>
  <si>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</si>
  <si>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</si>
  <si>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</si>
  <si>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</si>
  <si>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</si>
  <si>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</si>
  <si>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</si>
  <si>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</si>
  <si>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</si>
  <si>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</si>
  <si>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</si>
  <si>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</si>
  <si>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</si>
  <si>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</si>
  <si>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</si>
  <si>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</si>
  <si>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</si>
  <si>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</si>
  <si>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</si>
  <si>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</si>
  <si>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</si>
  <si>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</si>
  <si>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</si>
  <si>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</si>
  <si>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</si>
  <si>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</si>
  <si>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</si>
  <si>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</si>
  <si>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</si>
  <si>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</si>
  <si>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</si>
  <si>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</si>
  <si>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</si>
  <si>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</si>
  <si>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</si>
  <si>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</si>
  <si>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</si>
  <si>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</si>
  <si>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</si>
  <si>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</si>
  <si>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</si>
  <si>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</si>
  <si>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</si>
  <si>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</si>
  <si>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</si>
  <si>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</si>
  <si>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</si>
  <si>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</si>
  <si>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</si>
  <si>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</si>
  <si>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</si>
  <si>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</si>
  <si>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</si>
  <si>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</si>
  <si>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</si>
  <si>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</si>
  <si>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</si>
  <si>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</si>
  <si>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</si>
  <si>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</si>
  <si>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</si>
  <si>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</si>
  <si>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</si>
  <si>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</si>
  <si>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</si>
  <si>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</si>
  <si>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</si>
  <si>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</si>
  <si>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</si>
  <si>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</si>
  <si>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</si>
  <si>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</si>
  <si>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</si>
  <si>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</si>
  <si>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</si>
  <si>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</si>
  <si>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</si>
  <si>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</si>
  <si>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</si>
  <si>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</si>
  <si>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</si>
  <si>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</si>
  <si>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</si>
  <si>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</si>
  <si>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</si>
  <si>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</si>
  <si>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</si>
  <si>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</si>
  <si>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</si>
  <si>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</si>
  <si>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</si>
  <si>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</si>
  <si>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</si>
  <si>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</si>
  <si>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</si>
  <si>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</si>
  <si>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</si>
  <si>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</si>
  <si>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</si>
  <si>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</si>
  <si>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</si>
  <si>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</si>
  <si>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</si>
  <si>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</si>
  <si>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</si>
  <si>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</si>
  <si>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</si>
  <si>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</si>
  <si>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</si>
  <si>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</si>
  <si>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</si>
  <si>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</si>
  <si>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</si>
  <si>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</si>
  <si>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</si>
  <si>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</si>
  <si>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</si>
  <si>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</si>
  <si>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</si>
  <si>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</si>
  <si>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</si>
  <si>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</si>
  <si>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</si>
  <si>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</si>
  <si>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</si>
  <si>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</si>
  <si>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</si>
  <si>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</si>
  <si>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</si>
  <si>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</si>
  <si>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</si>
  <si>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</si>
  <si>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</si>
  <si>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</si>
  <si>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</si>
  <si>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</si>
  <si>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</si>
  <si>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</si>
  <si>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</si>
  <si>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</si>
  <si>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</si>
  <si>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</si>
  <si>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</si>
  <si>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</si>
  <si>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</si>
  <si>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</si>
  <si>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</si>
  <si>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</si>
  <si>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</si>
  <si>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</si>
  <si>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</si>
  <si>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</si>
  <si>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</si>
  <si>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</si>
  <si>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</si>
  <si>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</si>
  <si>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</si>
  <si>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</si>
  <si>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</si>
  <si>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</si>
  <si>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</si>
  <si>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</si>
  <si>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</si>
  <si>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</si>
  <si>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</si>
  <si>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</si>
  <si>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</si>
  <si>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</si>
  <si>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</si>
  <si>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</si>
  <si>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</si>
  <si>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</si>
  <si>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</si>
  <si>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</si>
  <si>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</si>
  <si>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</si>
  <si>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</si>
  <si>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</si>
  <si>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</si>
  <si>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</si>
  <si>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</si>
  <si>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</si>
  <si>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</si>
  <si>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</si>
  <si>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</si>
  <si>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</si>
  <si>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</si>
  <si>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</si>
  <si>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</si>
  <si>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</si>
  <si>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</si>
  <si>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</si>
  <si>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</si>
  <si>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</si>
  <si>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</si>
  <si>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</si>
  <si>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</si>
  <si>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</si>
  <si>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</si>
  <si>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</si>
  <si>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</si>
  <si>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</si>
  <si>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</si>
  <si>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</si>
  <si>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</si>
  <si>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</si>
  <si>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</si>
  <si>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</si>
  <si>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</si>
  <si>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</si>
  <si>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</si>
  <si>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</si>
  <si>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</si>
  <si>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</si>
  <si>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</si>
  <si>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</si>
  <si>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</si>
  <si>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</si>
  <si>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</si>
  <si>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</si>
  <si>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</si>
  <si>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</si>
  <si>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</si>
  <si>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</si>
  <si>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</si>
  <si>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</si>
  <si>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</si>
  <si>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</si>
  <si>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</si>
  <si>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</si>
  <si>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</si>
  <si>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</si>
  <si>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</si>
  <si>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</si>
  <si>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</si>
  <si>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</si>
  <si>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</si>
  <si>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</si>
  <si>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</si>
  <si>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</si>
  <si>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</si>
  <si>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</si>
  <si>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</si>
  <si>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</si>
  <si>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</si>
  <si>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</si>
  <si>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</si>
  <si>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</si>
  <si>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</si>
  <si>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</si>
  <si>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</si>
  <si>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</si>
  <si>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</si>
  <si>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</si>
  <si>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</si>
  <si>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</si>
  <si>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</si>
  <si>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</si>
  <si>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</si>
  <si>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</si>
  <si>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</si>
  <si>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</si>
  <si>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</si>
  <si>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</si>
  <si>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</si>
  <si>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</si>
  <si>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</si>
  <si>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</si>
  <si>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</si>
  <si>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</si>
  <si>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</si>
  <si>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</si>
  <si>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</si>
  <si>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</si>
  <si>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</si>
  <si>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</si>
  <si>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</si>
  <si>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</si>
  <si>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</si>
  <si>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</si>
  <si>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</si>
  <si>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</si>
  <si>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</si>
  <si>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</si>
  <si>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</si>
  <si>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</si>
  <si>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</si>
  <si>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</si>
  <si>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</si>
  <si>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</si>
  <si>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</si>
  <si>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</si>
  <si>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</si>
  <si>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</si>
  <si>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</si>
  <si>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</si>
  <si>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</si>
  <si>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</si>
  <si>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</si>
  <si>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</si>
  <si>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</si>
  <si>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</si>
  <si>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</si>
  <si>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</si>
  <si>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</si>
  <si>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</si>
  <si>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</si>
  <si>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</si>
  <si>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</si>
  <si>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</si>
  <si>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</si>
  <si>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</si>
  <si>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</si>
  <si>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</si>
  <si>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</si>
  <si>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</si>
  <si>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</si>
  <si>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</si>
  <si>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</si>
  <si>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</si>
  <si>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</si>
  <si>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</si>
  <si>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</si>
  <si>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</si>
  <si>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</si>
  <si>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</si>
  <si>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</si>
  <si>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</si>
  <si>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</si>
  <si>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</si>
  <si>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</si>
  <si>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</si>
  <si>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</si>
  <si>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</si>
  <si>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</si>
  <si>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</si>
  <si>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</si>
  <si>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</si>
  <si>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</si>
  <si>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</si>
  <si>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</si>
  <si>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</si>
  <si>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</si>
  <si>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</si>
  <si>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</si>
  <si>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</si>
  <si>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</si>
  <si>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</si>
  <si>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</si>
  <si>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</si>
  <si>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</si>
  <si>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</si>
  <si>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</si>
  <si>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</si>
  <si>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</si>
  <si>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</si>
  <si>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</si>
  <si>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</si>
  <si>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</si>
  <si>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</si>
  <si>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</si>
  <si>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</si>
  <si>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</si>
  <si>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</si>
  <si>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</si>
  <si>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</si>
  <si>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</si>
  <si>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</si>
  <si>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</si>
  <si>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</si>
  <si>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</si>
  <si>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</si>
  <si>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</si>
  <si>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</si>
  <si>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</si>
  <si>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</si>
  <si>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</si>
  <si>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</si>
  <si>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</si>
  <si>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</si>
  <si>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</si>
  <si>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</si>
  <si>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</si>
  <si>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</si>
  <si>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</si>
  <si>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</si>
  <si>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</si>
  <si>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</si>
  <si>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</si>
  <si>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</si>
  <si>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</si>
  <si>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</si>
  <si>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</si>
  <si>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</si>
  <si>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</si>
  <si>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</si>
  <si>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</si>
  <si>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</si>
  <si>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</si>
  <si>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</si>
  <si>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</si>
  <si>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</si>
  <si>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</si>
  <si>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</si>
  <si>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</si>
  <si>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</si>
  <si>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</si>
  <si>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</si>
  <si>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</si>
  <si>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</si>
  <si>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</si>
  <si>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</si>
  <si>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</si>
  <si>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</si>
  <si>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</si>
  <si>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</si>
  <si>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</si>
  <si>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</si>
  <si>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</si>
  <si>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</si>
  <si>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</si>
  <si>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</si>
  <si>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</si>
  <si>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</si>
  <si>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</si>
  <si>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</si>
  <si>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</si>
  <si>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</si>
  <si>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</si>
  <si>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</si>
  <si>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</si>
  <si>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</si>
  <si>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</si>
  <si>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</si>
  <si>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</si>
  <si>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</si>
  <si>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</si>
  <si>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</si>
  <si>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</si>
  <si>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</si>
  <si>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</si>
  <si>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</si>
  <si>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</si>
  <si>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</si>
  <si>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</si>
  <si>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</si>
  <si>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</si>
  <si>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</si>
  <si>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</si>
  <si>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</si>
  <si>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</si>
  <si>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</si>
  <si>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</si>
  <si>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</si>
  <si>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</si>
  <si>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</si>
  <si>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</si>
  <si>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</si>
  <si>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</si>
  <si>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</si>
  <si>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</si>
  <si>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</si>
  <si>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</si>
  <si>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</si>
  <si>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</si>
  <si>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</si>
  <si>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</si>
  <si>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</si>
  <si>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</si>
  <si>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</si>
  <si>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</si>
  <si>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</si>
  <si>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</si>
  <si>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</si>
  <si>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</si>
  <si>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</si>
  <si>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</si>
  <si>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</si>
  <si>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</si>
  <si>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</si>
  <si>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</si>
  <si>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</si>
  <si>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</si>
  <si>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</si>
  <si>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</si>
  <si>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</si>
  <si>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</si>
  <si>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</si>
  <si>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</si>
  <si>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</si>
  <si>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</si>
  <si>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</si>
  <si>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</si>
  <si>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</si>
  <si>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</si>
  <si>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</si>
  <si>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</si>
  <si>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</si>
  <si>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</si>
  <si>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</si>
  <si>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</si>
  <si>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</si>
  <si>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</si>
  <si>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</si>
  <si>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</si>
  <si>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</si>
  <si>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</si>
  <si>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</si>
  <si>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</si>
  <si>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</si>
  <si>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</si>
  <si>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</si>
  <si>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</si>
  <si>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</si>
  <si>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</si>
  <si>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</si>
  <si>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</si>
  <si>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</si>
  <si>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</si>
  <si>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</si>
  <si>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</si>
  <si>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</si>
  <si>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</si>
  <si>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</si>
  <si>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</si>
  <si>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</si>
  <si>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</si>
  <si>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</si>
  <si>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</si>
  <si>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</si>
  <si>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</si>
  <si>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</si>
  <si>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</si>
  <si>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</si>
  <si>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</si>
  <si>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</si>
  <si>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</si>
  <si>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</si>
  <si>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</si>
  <si>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</si>
  <si>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</si>
  <si>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</si>
  <si>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</si>
  <si>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</si>
  <si>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</si>
  <si>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</si>
  <si>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</si>
  <si>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</si>
  <si>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</si>
  <si>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</si>
  <si>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</si>
  <si>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</si>
  <si>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</si>
  <si>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</si>
  <si>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</si>
  <si>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</si>
  <si>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</si>
  <si>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</si>
  <si>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</si>
  <si>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</si>
  <si>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</si>
  <si>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</si>
  <si>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</si>
  <si>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</si>
  <si>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</si>
  <si>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</si>
  <si>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</si>
  <si>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</si>
  <si>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</si>
  <si>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</si>
  <si>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</si>
  <si>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</si>
  <si>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</si>
  <si>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</si>
  <si>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</si>
  <si>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</si>
  <si>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</si>
  <si>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</si>
  <si>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</si>
  <si>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</si>
  <si>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</si>
  <si>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</si>
  <si>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</si>
  <si>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</si>
  <si>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</si>
  <si>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</si>
  <si>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</si>
  <si>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</si>
  <si>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</si>
  <si>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</si>
  <si>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</si>
  <si>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</si>
  <si>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</si>
  <si>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</si>
  <si>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</si>
  <si>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</si>
  <si>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</si>
  <si>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</si>
  <si>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</si>
  <si>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</si>
  <si>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</si>
  <si>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</si>
  <si>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</si>
  <si>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</si>
  <si>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</si>
  <si>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</si>
  <si>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</si>
  <si>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</si>
  <si>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</si>
  <si>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</si>
  <si>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</si>
  <si>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</si>
  <si>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</si>
  <si>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</si>
  <si>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</si>
  <si>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</si>
  <si>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</si>
  <si>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</si>
  <si>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</si>
  <si>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</si>
  <si>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</si>
  <si>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</si>
  <si>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</si>
  <si>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</si>
  <si>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</si>
  <si>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</si>
  <si>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</si>
  <si>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</si>
  <si>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</si>
  <si>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</si>
  <si>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</si>
  <si>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</si>
  <si>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</si>
  <si>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</si>
  <si>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</si>
  <si>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</si>
  <si>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</si>
  <si>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</si>
  <si>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</si>
  <si>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</si>
  <si>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</si>
  <si>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</si>
  <si>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</si>
  <si>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</si>
  <si>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</si>
  <si>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</si>
  <si>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</si>
  <si>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</si>
  <si>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</si>
  <si>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</si>
  <si>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</si>
  <si>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</si>
  <si>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</si>
  <si>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</si>
  <si>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</si>
  <si>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</si>
  <si>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</si>
  <si>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</si>
  <si>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</si>
  <si>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</si>
  <si>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</si>
  <si>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</si>
  <si>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</si>
  <si>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</si>
  <si>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</si>
  <si>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</si>
  <si>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</si>
  <si>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</si>
  <si>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</si>
  <si>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</si>
  <si>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</si>
  <si>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</si>
  <si>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</si>
  <si>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</si>
  <si>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</si>
  <si>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</si>
  <si>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</si>
  <si>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</si>
  <si>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</si>
  <si>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</si>
  <si>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</si>
  <si>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</si>
  <si>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</si>
  <si>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</si>
  <si>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</si>
  <si>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</si>
  <si>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</si>
  <si>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</si>
  <si>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</si>
  <si>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</si>
  <si>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</si>
  <si>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</si>
  <si>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</si>
  <si>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</si>
  <si>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</si>
  <si>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</si>
  <si>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</si>
  <si>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</si>
  <si>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</si>
  <si>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</si>
  <si>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</si>
  <si>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</si>
  <si>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</si>
  <si>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</si>
  <si>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</si>
  <si>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</si>
  <si>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</si>
  <si>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</si>
  <si>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</si>
  <si>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</si>
  <si>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</si>
  <si>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</si>
  <si>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</si>
  <si>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</si>
  <si>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</si>
  <si>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</si>
  <si>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</si>
  <si>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</si>
  <si>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</si>
  <si>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</si>
  <si>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</si>
  <si>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</si>
  <si>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</si>
  <si>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</si>
  <si>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</si>
  <si>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</si>
  <si>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</si>
  <si>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</si>
  <si>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</si>
  <si>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</si>
  <si>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</si>
  <si>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</si>
  <si>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</si>
  <si>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</si>
  <si>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</si>
  <si>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</si>
  <si>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</si>
  <si>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</si>
  <si>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</si>
  <si>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</si>
  <si>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</si>
  <si>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</si>
  <si>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</si>
  <si>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</si>
  <si>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</si>
  <si>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</si>
  <si>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</si>
  <si>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</si>
  <si>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</si>
  <si>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</si>
  <si>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</si>
  <si>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</si>
  <si>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</si>
  <si>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</si>
  <si>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</si>
  <si>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</si>
  <si>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</si>
  <si>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</si>
  <si>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</si>
  <si>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</si>
  <si>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</si>
  <si>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</si>
  <si>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</si>
  <si>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</si>
  <si>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</si>
  <si>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</si>
  <si>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</si>
  <si>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</si>
  <si>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</si>
  <si>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</si>
  <si>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</si>
  <si>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</si>
  <si>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</si>
  <si>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</si>
  <si>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</si>
  <si>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</si>
  <si>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</si>
  <si>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</si>
  <si>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</si>
  <si>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</si>
  <si>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</si>
  <si>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</si>
  <si>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</si>
  <si>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</si>
  <si>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</si>
  <si>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</si>
  <si>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</si>
  <si>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</si>
  <si>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</si>
  <si>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</si>
  <si>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</si>
  <si>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</si>
  <si>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</si>
  <si>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</si>
  <si>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</si>
  <si>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</si>
  <si>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</si>
  <si>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</si>
  <si>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</si>
  <si>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</si>
  <si>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</si>
  <si>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</si>
  <si>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</si>
  <si>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</si>
  <si>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</si>
  <si>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</si>
  <si>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</si>
  <si>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</si>
  <si>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</si>
  <si>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</si>
  <si>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</si>
  <si>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</si>
  <si>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</si>
  <si>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</si>
  <si>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</si>
  <si>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</si>
  <si>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</si>
  <si>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</si>
  <si>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</si>
  <si>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</si>
  <si>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</si>
  <si>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</si>
  <si>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</si>
  <si>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</si>
  <si>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</si>
  <si>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</si>
  <si>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</si>
  <si>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</si>
  <si>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</si>
  <si>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</si>
  <si>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</si>
  <si>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</si>
  <si>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</si>
  <si>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</si>
  <si>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</si>
  <si>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</si>
  <si>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</si>
  <si>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</si>
  <si>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</si>
  <si>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</si>
  <si>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</si>
  <si>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</si>
  <si>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</si>
  <si>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</si>
  <si>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</si>
  <si>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</si>
  <si>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</si>
  <si>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</si>
  <si>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</si>
  <si>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</si>
  <si>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</si>
  <si>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</si>
  <si>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</si>
  <si>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</si>
  <si>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</si>
  <si>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</si>
  <si>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</si>
  <si>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</si>
  <si>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</si>
  <si>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</si>
  <si>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</si>
  <si>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</si>
  <si>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</si>
  <si>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</si>
  <si>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</si>
  <si>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</si>
  <si>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</si>
  <si>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</si>
  <si>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</si>
  <si>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</si>
  <si>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</si>
  <si>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</si>
  <si>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</si>
  <si>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</si>
  <si>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</si>
  <si>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</si>
  <si>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</si>
  <si>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</si>
  <si>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</si>
  <si>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</si>
  <si>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</si>
  <si>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</si>
  <si>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</si>
  <si>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</si>
  <si>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</si>
  <si>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</si>
  <si>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</si>
  <si>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</si>
  <si>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</si>
  <si>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</si>
  <si>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</si>
  <si>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</si>
  <si>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</si>
  <si>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</si>
  <si>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</si>
  <si>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</si>
  <si>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</si>
  <si>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</si>
  <si>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</si>
  <si>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</si>
  <si>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</si>
  <si>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</si>
  <si>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</si>
  <si>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</si>
  <si>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</si>
  <si>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</si>
  <si>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</si>
  <si>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</si>
  <si>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</si>
  <si>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</si>
  <si>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</si>
  <si>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</si>
  <si>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</si>
  <si>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</si>
  <si>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</si>
  <si>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</si>
  <si>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</si>
  <si>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</si>
  <si>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</si>
  <si>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</si>
  <si>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</si>
  <si>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</si>
  <si>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</si>
  <si>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</si>
  <si>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</si>
  <si>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</si>
  <si>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</si>
  <si>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</si>
  <si>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</si>
  <si>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</si>
  <si>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</si>
  <si>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</si>
  <si>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</si>
  <si>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</si>
  <si>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</si>
  <si>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</si>
  <si>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</si>
  <si>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</si>
  <si>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</si>
  <si>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</si>
  <si>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</si>
  <si>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</si>
  <si>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</si>
  <si>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</si>
  <si>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</si>
  <si>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</si>
  <si>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</si>
  <si>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</si>
  <si>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</si>
  <si>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</si>
  <si>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</si>
  <si>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</si>
  <si>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</si>
  <si>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</si>
  <si>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</si>
  <si>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</si>
  <si>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</si>
  <si>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</si>
  <si>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</si>
  <si>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</si>
  <si>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</si>
  <si>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</si>
  <si>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</si>
  <si>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</si>
  <si>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</si>
  <si>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</si>
  <si>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</si>
  <si>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</si>
  <si>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</si>
  <si>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</si>
  <si>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</si>
  <si>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</si>
  <si>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</si>
  <si>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</si>
  <si>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</si>
  <si>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</si>
  <si>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</si>
  <si>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</si>
  <si>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</si>
  <si>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</si>
  <si>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</si>
  <si>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</si>
  <si>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</si>
  <si>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</si>
  <si>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</si>
  <si>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</si>
  <si>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</si>
  <si>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</si>
  <si>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</si>
  <si>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</si>
  <si>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</si>
  <si>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</si>
  <si>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</si>
  <si>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</si>
  <si>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</si>
  <si>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</si>
  <si>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</si>
  <si>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</si>
  <si>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</si>
  <si>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</si>
  <si>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</si>
  <si>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</si>
  <si>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</si>
  <si>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</si>
  <si>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</si>
  <si>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</si>
  <si>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</si>
  <si>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</si>
  <si>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</si>
  <si>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</si>
  <si>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</si>
  <si>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</si>
  <si>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</si>
  <si>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</si>
  <si>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</si>
  <si>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</si>
  <si>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</si>
  <si>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</si>
  <si>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</si>
  <si>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</si>
  <si>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</si>
  <si>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</si>
  <si>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</si>
  <si>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</si>
  <si>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</si>
  <si>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</si>
  <si>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</si>
  <si>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</si>
  <si>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</si>
  <si>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</si>
  <si>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</si>
  <si>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</si>
  <si>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</si>
  <si>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</si>
  <si>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</si>
  <si>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</si>
  <si>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</si>
  <si>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</si>
  <si>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</si>
  <si>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</si>
  <si>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</si>
  <si>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</si>
  <si>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</si>
  <si>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</si>
  <si>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</si>
  <si>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</si>
  <si>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</si>
  <si>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</si>
  <si>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</si>
  <si>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</si>
  <si>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</si>
  <si>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</si>
  <si>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</si>
  <si>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</si>
  <si>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</si>
  <si>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</si>
  <si>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</si>
  <si>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</si>
  <si>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</si>
  <si>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</si>
  <si>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</si>
  <si>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</si>
  <si>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</si>
  <si>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</si>
  <si>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</si>
  <si>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</si>
  <si>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</si>
  <si>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</si>
  <si>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</si>
  <si>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</si>
  <si>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</si>
  <si>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</si>
  <si>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</si>
  <si>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</si>
  <si>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</si>
  <si>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</si>
  <si>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</si>
  <si>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</si>
  <si>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</si>
  <si>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</si>
  <si>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</si>
  <si>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</si>
  <si>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</si>
  <si>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</si>
  <si>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</si>
  <si>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</si>
  <si>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</si>
  <si>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</si>
  <si>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</si>
  <si>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</si>
  <si>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</si>
  <si>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</si>
  <si>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</si>
  <si>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</si>
  <si>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</si>
  <si>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</si>
  <si>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</si>
  <si>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</si>
  <si>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</si>
  <si>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</si>
  <si>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</si>
  <si>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</si>
  <si>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</si>
  <si>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</si>
  <si>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</si>
  <si>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</si>
  <si>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</si>
  <si>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</si>
  <si>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</si>
  <si>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</si>
  <si>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</si>
  <si>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</si>
  <si>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</si>
  <si>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</si>
  <si>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</si>
  <si>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</si>
  <si>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</si>
  <si>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</si>
  <si>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</si>
  <si>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</si>
  <si>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</si>
  <si>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</si>
  <si>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</si>
  <si>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</si>
  <si>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</si>
  <si>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</si>
  <si>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</si>
  <si>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</si>
  <si>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</si>
  <si>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</si>
  <si>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</si>
  <si>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</si>
  <si>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</si>
  <si>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</si>
  <si>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</si>
  <si>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</si>
  <si>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</si>
  <si>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</si>
  <si>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</si>
  <si>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</si>
  <si>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</si>
  <si>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</si>
  <si>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</si>
  <si>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</si>
  <si>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</si>
  <si>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</si>
  <si>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</si>
  <si>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</si>
  <si>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</si>
  <si>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</si>
  <si>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</si>
  <si>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</si>
  <si>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</si>
  <si>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</si>
  <si>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</si>
  <si>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</si>
  <si>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</si>
  <si>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</si>
  <si>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</si>
  <si>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</si>
  <si>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</si>
  <si>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</si>
  <si>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</si>
  <si>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</si>
  <si>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</si>
  <si>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</si>
  <si>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</si>
  <si>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</si>
  <si>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</si>
  <si>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</si>
  <si>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</si>
  <si>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</si>
  <si>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</si>
  <si>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</si>
  <si>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</si>
  <si>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</si>
  <si>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</si>
  <si>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</si>
  <si>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</si>
  <si>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</si>
  <si>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</si>
  <si>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</si>
  <si>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</si>
  <si>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</si>
  <si>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</si>
  <si>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</si>
  <si>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</si>
  <si>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</si>
  <si>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</si>
  <si>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</si>
  <si>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</si>
  <si>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</si>
  <si>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</si>
  <si>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</si>
  <si>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</si>
  <si>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</si>
  <si>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</si>
  <si>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</si>
  <si>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</si>
  <si>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</si>
  <si>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</si>
  <si>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</si>
  <si>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</si>
  <si>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</si>
  <si>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</si>
  <si>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</si>
  <si>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</si>
  <si>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</si>
  <si>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</si>
  <si>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</si>
  <si>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</si>
  <si>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</si>
  <si>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</si>
  <si>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</si>
  <si>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</si>
  <si>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</si>
  <si>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</si>
  <si>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</si>
  <si>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</si>
  <si>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</si>
  <si>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</si>
  <si>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</si>
  <si>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</si>
  <si>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</si>
  <si>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</si>
  <si>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</si>
  <si>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</si>
  <si>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</si>
  <si>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</si>
  <si>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</si>
  <si>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</si>
  <si>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</si>
  <si>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</si>
  <si>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</si>
  <si>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</si>
  <si>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</si>
  <si>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</si>
  <si>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</si>
  <si>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</si>
  <si>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</si>
  <si>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</si>
  <si>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</si>
  <si>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</si>
  <si>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</si>
  <si>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</si>
  <si>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</si>
  <si>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</si>
  <si>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</si>
  <si>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</si>
  <si>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</si>
  <si>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</si>
  <si>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</si>
  <si>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</si>
  <si>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</si>
  <si>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</si>
  <si>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</si>
  <si>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</si>
  <si>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</si>
  <si>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</si>
  <si>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</si>
  <si>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</si>
  <si>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</si>
  <si>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</si>
  <si>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</si>
  <si>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</si>
  <si>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</si>
  <si>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</si>
  <si>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</si>
  <si>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</si>
  <si>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</si>
  <si>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</si>
  <si>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</si>
  <si>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</si>
  <si>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</si>
  <si>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</si>
  <si>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</si>
  <si>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</si>
  <si>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</si>
  <si>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</si>
  <si>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</si>
  <si>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</si>
  <si>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</si>
  <si>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</si>
  <si>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</si>
  <si>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</si>
  <si>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</si>
  <si>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</si>
  <si>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</si>
  <si>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</si>
  <si>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</si>
  <si>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</si>
  <si>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</si>
  <si>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</si>
  <si>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</si>
  <si>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</si>
  <si>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</si>
  <si>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</si>
  <si>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</si>
  <si>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</si>
  <si>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</si>
  <si>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</si>
  <si>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</si>
  <si>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</si>
  <si>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</si>
  <si>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</si>
  <si>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</si>
  <si>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</si>
  <si>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</si>
  <si>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</si>
  <si>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</si>
  <si>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</si>
  <si>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</si>
  <si>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</si>
  <si>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</si>
  <si>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</si>
  <si>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</si>
  <si>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</si>
  <si>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</si>
  <si>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</si>
  <si>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</si>
  <si>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</si>
  <si>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</si>
  <si>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</si>
  <si>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</si>
  <si>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</si>
  <si>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</si>
  <si>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</si>
  <si>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</si>
  <si>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</si>
  <si>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</si>
  <si>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</si>
  <si>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</si>
  <si>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</si>
  <si>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</si>
  <si>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</si>
  <si>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</si>
  <si>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</si>
  <si>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</si>
  <si>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</si>
  <si>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</si>
  <si>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</si>
  <si>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</si>
  <si>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</si>
  <si>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</si>
  <si>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</si>
  <si>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</si>
  <si>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</si>
  <si>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</si>
  <si>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</si>
  <si>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</si>
  <si>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</si>
  <si>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</si>
  <si>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</si>
  <si>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</si>
  <si>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</si>
  <si>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</si>
  <si>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</si>
  <si>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</si>
  <si>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</si>
  <si>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</si>
  <si>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</si>
  <si>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</si>
  <si>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</si>
  <si>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</si>
  <si>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</si>
  <si>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</si>
  <si>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</si>
  <si>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</si>
  <si>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</si>
  <si>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</si>
  <si>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</si>
  <si>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</si>
  <si>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</si>
  <si>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</si>
  <si>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</si>
  <si>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</si>
  <si>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</si>
  <si>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</si>
  <si>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</si>
  <si>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</si>
  <si>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</si>
  <si>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</si>
  <si>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</si>
  <si>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</si>
  <si>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</si>
  <si>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</si>
  <si>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</si>
  <si>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</si>
  <si>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</si>
  <si>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</si>
  <si>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</si>
  <si>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</si>
  <si>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</si>
  <si>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</si>
  <si>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</si>
  <si>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</si>
  <si>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</si>
  <si>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</si>
  <si>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</si>
  <si>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</si>
  <si>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</si>
  <si>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</si>
  <si>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</si>
  <si>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</si>
  <si>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</si>
  <si>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</si>
  <si>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</si>
  <si>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</si>
  <si>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</si>
  <si>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</si>
  <si>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</si>
  <si>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</si>
  <si>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</si>
  <si>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</si>
  <si>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</si>
  <si>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</si>
  <si>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</si>
  <si>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</si>
  <si>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</si>
  <si>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</si>
  <si>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</si>
  <si>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</si>
  <si>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</si>
  <si>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</si>
  <si>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</si>
  <si>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</si>
  <si>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</si>
  <si>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</si>
  <si>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</si>
  <si>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</si>
  <si>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</si>
  <si>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</si>
  <si>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</si>
  <si>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</si>
  <si>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</si>
  <si>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</si>
  <si>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</si>
  <si>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</si>
  <si>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</si>
  <si>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</si>
  <si>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</si>
  <si>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</si>
  <si>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</si>
  <si>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</si>
  <si>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</si>
  <si>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</si>
  <si>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</si>
  <si>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</si>
  <si>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</si>
  <si>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</si>
  <si>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</si>
  <si>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</si>
  <si>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</si>
  <si>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</si>
  <si>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</si>
  <si>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</si>
  <si>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</si>
  <si>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</si>
  <si>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</si>
  <si>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</si>
  <si>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</si>
  <si>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</si>
  <si>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</si>
  <si>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</si>
  <si>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</si>
  <si>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</si>
  <si>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</si>
  <si>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</si>
  <si>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</si>
  <si>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</si>
  <si>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</si>
  <si>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</si>
  <si>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</si>
  <si>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</si>
  <si>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</si>
  <si>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</si>
  <si>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</si>
  <si>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</si>
  <si>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</si>
  <si>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</si>
  <si>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</si>
  <si>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</si>
  <si>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</si>
  <si>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</si>
  <si>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</si>
  <si>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</si>
  <si>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</si>
  <si>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</si>
  <si>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</si>
  <si>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</si>
  <si>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</si>
  <si>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</si>
  <si>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</si>
  <si>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</si>
  <si>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</si>
  <si>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</si>
  <si>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</si>
  <si>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</si>
  <si>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</si>
  <si>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</si>
  <si>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</si>
  <si>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</si>
  <si>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</si>
  <si>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</si>
  <si>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</si>
  <si>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</si>
  <si>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</si>
  <si>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</si>
  <si>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</si>
  <si>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</si>
  <si>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</si>
  <si>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</si>
  <si>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</si>
  <si>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</si>
  <si>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</si>
  <si>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</si>
  <si>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</si>
  <si>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PCM-20251117-00001101
</t>
  </si>
  <si>
    <t xml:space="preserve">2025-11-17 12:32:19
</t>
  </si>
  <si>
    <t>90 MIN</t>
  </si>
  <si>
    <t xml:space="preserve"> PCM-20250215-00000830 </t>
  </si>
  <si>
    <t>LTE site still down and  site located in aramco area access issue need special permission</t>
  </si>
  <si>
    <t>PCM-20251117-00000903</t>
  </si>
  <si>
    <t xml:space="preserve">Access issue, Security stopped team at entrance and asked to wait sometime, then he will check </t>
  </si>
  <si>
    <t>PCM-20251117-00001029</t>
  </si>
  <si>
    <t xml:space="preserve">Flapping due to HT team on the way to check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</si>
  <si>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</si>
  <si>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</si>
  <si>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</si>
  <si>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</si>
  <si>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</si>
  <si>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</si>
  <si>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</si>
  <si>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</si>
  <si>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</si>
  <si>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90 mins</t>
  </si>
  <si>
    <t>PCM-20251117-00001037</t>
  </si>
  <si>
    <t>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</si>
</sst>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27" fillId="7" borderId="8" xfId="0" applyFont="1" applyFill="1" applyBorder="1" applyAlignment="1">
      <alignment horizontal="center" vertical="center"/>
    </xf>
    <xf numFmtId="0" fontId="20" fillId="18" borderId="8" xfId="0" applyFont="1" applyFill="1" applyBorder="1" applyAlignment="1">
      <alignment horizontal="center" vertical="center" wrapText="1"/>
    </xf>
    <xf numFmtId="165" fontId="20" fillId="0" borderId="9" xfId="0" applyNumberFormat="1" applyFont="1" applyBorder="1" applyAlignment="1">
      <alignment horizontal="center" vertical="center"/>
    </xf>
    <xf numFmtId="0" fontId="20" fillId="2" borderId="8" xfId="0" applyFont="1" applyFill="1" applyBorder="1" applyAlignment="1">
      <alignment horizontal="center" vertical="center"/>
    </xf>
    <xf numFmtId="0" fontId="20" fillId="7" borderId="8" xfId="0" applyFont="1" applyFill="1" applyBorder="1" applyAlignment="1">
      <alignment horizontal="center" vertical="center"/>
    </xf>
    <xf numFmtId="0" fontId="20" fillId="0" borderId="9" xfId="0" applyFont="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1" totalsRowShown="0" headerRowDxfId="157" dataDxfId="156" headerRowBorderDxfId="154" tableBorderDxfId="155" totalsRowBorderDxfId="153">
  <autoFilter ref="A1:CJ2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0" totalsRowShown="0" headerRowDxfId="64" dataDxfId="63" headerRowBorderDxfId="61" tableBorderDxfId="62">
  <autoFilter ref="A1:L9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315.59077002314734</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45978.539195949073</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45978.539195949073</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45978.539195949073</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45978.539195949073</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45978.539195949073</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45978.539195949073</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45978.539195949073</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45978.539195949073</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45978.539195949073</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45978.539195949073</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45978.539195949073</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45978.539195949073</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45978.539195949073</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45978.539195949073</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45978.539195949073</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45978.539195949073</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45978.539195949073</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45978.539195949073</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45978.539195949073</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45978.539195949073</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45978.539195949073</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45978.539195949073</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45978.539195949073</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45978.539195949073</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45978.539195949073</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45978.539195949073</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45978.539195949073</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45978.539195949073</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45978.539195949073</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45978.539195949073</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45978.539195949073</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45978.539195949073</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45978.539195949073</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45978.539195949073</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45978.539195949073</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45978.539195949073</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45978.539195949073</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45978.539195949073</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45978.539195949073</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45978.539195949073</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45978.539195949073</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45978.539195949073</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45978.539195949073</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45978.539195949073</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45978.539195949073</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45978.539195949073</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45978.539195949073</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45978.539195949073</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45978.539195949073</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45978.539195949073</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45978.539195949073</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45978.539195949073</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45978.539195949073</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45978.539195949073</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45978.539195949073</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45978.539195949073</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45978.539195949073</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45978.539195949073</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45978.539195949073</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45978.539195949073</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45978.539195949073</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45978.539195949073</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45978.539195949073</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45978.539195949073</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45978.539195949073</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45978.539195949073</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45978.539195949073</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45978.539195949073</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45978.539195949073</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45978.539195949073</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45978.539195949073</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45978.539195949073</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E68B0DBC-6897-44E6-B37C-494ABDDDB16C}"/>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1"/>
  <sheetViews>
    <sheetView workbookViewId="0">
      <pane ySplit="4" topLeftCell="A5"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153.53935798611201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2.1028533564822283</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38" t="s">
        <v>39107</v>
      </c>
      <c r="B5" s="18" t="str">
        <f>IFERROR(VLOOKUP(D5,DB!A:K,11,0),"")</f>
        <v>R2</v>
      </c>
      <c r="C5" s="18">
        <v>3</v>
      </c>
      <c r="D5" s="18" t="s">
        <v>24854</v>
      </c>
      <c r="E5" s="103" t="s">
        <v>39021</v>
      </c>
      <c r="F5" s="104">
        <v>45978.530104166668</v>
      </c>
      <c r="G5" s="105">
        <f ca="1">IFERROR(NOW()-F5,"-")</f>
        <v>9.0917824054486118E-3</v>
      </c>
      <c r="H5" s="135"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45978.539195949073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45978.539195949073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45978.539195949073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45978.539195949073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45978.539195949073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45978.539195949073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45978.539195949073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45978.539195949073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45978.539195949073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45978.539195949073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45978.539195949073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45978.539195949073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45978.539195949073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45978.539195949073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45978.539195949073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45978.539195949073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45978.539195949073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45978.539195949073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45978.539195949073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45978.539195949073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45978.539195949073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45978.539195949073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45978.539195949073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45978.539195949073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45978.539195949073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45978.539195949073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45978.539195949073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45978.539195949073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45978.539195949073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45978.539195949073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45978.539195949073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45978.539195949073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45978.539195949073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45978.539195949073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45978.539195949073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45978.539195949073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45978.539195949073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45978.539195949073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45978.539195949073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45978.539195949073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45978.539195949073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45978.539195949073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45978.539195949073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45978.539195949073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45978.539195949073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45978.539195949073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45978.539195949073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45978.539195949073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45978.539195949073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45978.539195949073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45978.539195949073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45978.539195949073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45978.539195949073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45978.539195949073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45978.539195949073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45978.539195949073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45978.539195949073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45978.539195949073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45978.539195949073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45978.539195949073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45978.539195949073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45978.539195949073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45978.539195949073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45978.539195949073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45978.539195949073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45978.539195949073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45978.539195949073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45978.539195949073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45978.539195949073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45978.539195949073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45978.539195949073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45978.539195949073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45978.539195949073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45978.539195949073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45978.539195949073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45978.539195949073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45978.539195949073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45978.539195949073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45978.539195949073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45978.539195949073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45978.539195949073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45978.539195949073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45978.539195949073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45978.539195949073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45978.539195949073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45978.539195949073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45978.539195949073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45978.539195949073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45978.539195949073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45978.539195949073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45978.539195949073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45978.539195949073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45978.539195949073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45978.539195949073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45978.539195949073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45978.539195949073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45978.539195949073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45978.539195949073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45978.539195949073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45978.539195949073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45978.539195949073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45978.539195949073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45978.539195949073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45978.539195949073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45978.539195949073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45978.539195949073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45978.539195949073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45978.539195949073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45978.539195949073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45978.539195949073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45978.539195949073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45978.539195949073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45978.539195949073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45978.539195949073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45978.539195949073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45978.539195949073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45978.539195949073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45978.539195949073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45978.539195949073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45978.539195949073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45978.539195949073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45978.539195949073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45978.539195949073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45978.539195949073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45978.539195949073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45978.539195949073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45978.539195949073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45978.539195949073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45978.539195949073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45978.539195949073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45978.539195949073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45978.539195949073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45978.539195949073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45978.539195949073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45978.539195949073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45978.539195949073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45978.539195949073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45978.539195949073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45978.539195949073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45978.539195949073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45978.539195949073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45978.539195949073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45978.539195949073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45978.539195949073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45978.539195949073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45978.539195949073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45978.539195949073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45978.539195949073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45978.539195949073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45978.539195949073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45978.539195949073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45978.539195949073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45978.539195949073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45978.539195949073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45978.539195949073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45978.539195949073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45978.539195949073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45978.539195949073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45978.539195949073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45978.539195949073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45978.539195949073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45978.539195949073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45978.539195949073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45978.539195949073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45978.539195949073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45978.539195949073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45978.539195949073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45978.539195949073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45978.539195949073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45978.539195949073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45978.539195949073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45978.539195949073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45978.539195949073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45978.539195949073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45978.539195949073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45978.539195949073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45978.539195949073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45978.539195949073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45978.539195949073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45978.539195949073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45978.539195949073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45978.539195949073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45978.539195949073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45978.539195949073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45978.539195949073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45978.539195949073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45978.539195949073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45978.539195949073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45978.539195949073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45978.539195949073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45978.539195949073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45978.539195949073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45978.539195949073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45978.539195949073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45978.539195949073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45978.539195949073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45978.539195949073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45978.539195949073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45978.539195949073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45978.539195949073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45978.539195949073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45978.539195949073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45978.539195949073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45978.539195949073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45978.539195949073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45978.539195949073</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sheetData>
  <dataValidations count="2">
    <dataValidation allowBlank="1" showInputMessage="1" showErrorMessage="1" sqref="E1" xr:uid="{4D935161-CDD3-4592-B877-3FB59C99E142}"/>
    <dataValidation type="list" allowBlank="1" showInputMessage="1" showErrorMessage="1" sqref="E3:E2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0"/>
  <sheetViews>
    <sheetView workbookViewId="0">
      <selection activeCell="F7" sqref="F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45978.539195949073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45978.539195949073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45978.539195949073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45978.539195949073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45978.539195949073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45978.539195949073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45978.539195949073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45978.539195949073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45978.539195949073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45978.539195949073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45978.539195949073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45978.539195949073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45978.539195949073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45978.539195949073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45978.539195949073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45978.539195949073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45978.539195949073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45978.539195949073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45978.539195949073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45978.539195949073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45978.539195949073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45978.539195949073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45978.539195949073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45978.539195949073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45978.539195949073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45978.539195949073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45978.539195949073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45978.539195949073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45978.539195949073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45978.539195949073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45978.539195949073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45978.539195949073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45978.539195949073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45978.539195949073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45978.539195949073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45978.539195949073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45978.539195949073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45978.539195949073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45978.539195949073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45978.539195949073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45978.539195949073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45978.539195949073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45978.539195949073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45978.539195949073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45978.539195949073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45978.539195949073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45978.539195949073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45978.539195949073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45978.539195949073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45978.539195949073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45978.539195949073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45978.539195949073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45978.539195949073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45978.539195949073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45978.539195949073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45978.539195949073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45978.539195949073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45978.539195949073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45978.539195949073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45978.539195949073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45978.539195949073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45978.539195949073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45978.539195949073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45978.539195949073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45978.539195949073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45978.539195949073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45978.539195949073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45978.539195949073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45978.539195949073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45978.539195949073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45978.539195949073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45978.539195949073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45978.539195949073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45978.539195949073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45978.539195949073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45978.539195949073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45978.539195949073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45978.539195949073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45978.539195949073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45978.539195949073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45978.539195949073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45978.539195949073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45978.539195949073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45978.539195949073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45978.539195949073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45978.539195949073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45978.539195949073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45978.539195949073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45978.539195949073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45978.539195949073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45978.539195949073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45978.539195949073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45978.539195949073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45978.539195949073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45978.539195949073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45978.539195949073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45978.539195949073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45978.539195949073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45978.539195949073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45978.539195949073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45978.539195949073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45978.539195949073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45978.539195949073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45978.539195949073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45978.539195949073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45978.539195949073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45978.539195949073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45978.539195949073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45978.539195949073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45978.539195949073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45978.539195949073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45978.539195949073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45978.539195949073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45978.539195949073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45978.539195949073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45978.539195949073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45978.539195949073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45978.539195949073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45978.539195949073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45978.539195949073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45978.539195949073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45978.539195949073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45978.539195949073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45978.539195949073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45978.539195949073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45978.539195949073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45978.539195949073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45978.539195949073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45978.539195949073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45978.539195949073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45978.539195949073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45978.539195949073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45978.539195949073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45978.539195949073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45978.539195949073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45978.539195949073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45978.539195949073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45978.539195949073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45978.539195949073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45978.539195949073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45978.539195949073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45978.539195949073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45978.539195949073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45978.539195949073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45978.539195949073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45978.539195949073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45978.539195949073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45978.539195949073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45978.539195949073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45978.539195949073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45978.539195949073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45978.539195949073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45978.539195949073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45978.539195949073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45978.539195949073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45978.539195949073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45978.539195949073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45978.539195949073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45978.539195949073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45978.539195949073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45978.539195949073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45978.539195949073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45978.539195949073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45978.539195949073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45978.539195949073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45978.539195949073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45978.539195949073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45978.539195949073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45978.539195949073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45978.539195949073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45978.539195949073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45978.539195949073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45978.539195949073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45978.539195949073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45978.539195949073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45978.539195949073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45978.539195949073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45978.539195949073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45978.539195949073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45978.539195949073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45978.539195949073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45978.539195949073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45978.539195949073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45978.539195949073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45978.539195949073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45978.539195949073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45978.539195949073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45978.539195949073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45978.539195949073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45978.539195949073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45978.539195949073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45978.539195949073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45978.539195949073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45978.539195949073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45978.539195949073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45978.539195949073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45978.539195949073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45978.539195949073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45978.539195949073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45978.539195949073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45978.539195949073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45978.539195949073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45978.539195949073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45978.539195949073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45978.539195949073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45978.539195949073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45978.539195949073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45978.539195949073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45978.539195949073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45978.539195949073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45978.539195949073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45978.539195949073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45978.539195949073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45978.539195949073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45978.539195949073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45978.539195949073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45978.539195949073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45978.539195949073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45978.539195949073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45978.539195949073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45978.539195949073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45978.539195949073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45978.539195949073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45978.539195949073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45978.539195949073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45978.539195949073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45978.539195949073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45978.539195949073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45978.539195949073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45978.539195949073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45978.539195949073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45978.539195949073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45978.539195949073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45978.539195949073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45978.539195949073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45978.539195949073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45978.539195949073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45978.539195949073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45978.539195949073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45978.539195949073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45978.539195949073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45978.539195949073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45978.539195949073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45978.539195949073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45978.539195949073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45978.539195949073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45978.539195949073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45978.539195949073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45978.539195949073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45978.539195949073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45978.539195949073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45978.539195949073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45978.539195949073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45978.539195949073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45978.539195949073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45978.539195949073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45978.539195949073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45978.539195949073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45978.539195949073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45978.539195949073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45978.539195949073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45978.539195949073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45978.539195949073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45978.539195949073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45978.539195949073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45978.539195949073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45978.539195949073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45978.539195949073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45978.539195949073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45978.539195949073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45978.539195949073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45978.539195949073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45978.539195949073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45978.539195949073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45978.539195949073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45978.539195949073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45978.539195949073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45978.539195949073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45978.539195949073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45978.539195949073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45978.539195949073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45978.539195949073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45978.539195949073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45978.539195949073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45978.539195949073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45978.539195949073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45978.539195949073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45978.539195949073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45978.539195949073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45978.539195949073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45978.539195949073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45978.539195949073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45978.539195949073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45978.539195949073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45978.539195949073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45978.539195949073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45978.539195949073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45978.539195949073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45978.539195949073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45978.539195949073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45978.539195949073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45978.539195949073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45978.539195949073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45978.539195949073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45978.539195949073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45978.539195949073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45978.539195949073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45978.539195949073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45978.539195949073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45978.539195949073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45978.539195949073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45978.539195949073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45978.539195949073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45978.539195949073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45978.539195949073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45978.539195949073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45978.539195949073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45978.539195949073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45978.539195949073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45978.539195949073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45978.539195949073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45978.539195949073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45978.539195949073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45978.539195949073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45978.539195949073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45978.539195949073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45978.539195949073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45978.539195949073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45978.539195949073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45978.539195949073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45978.539195949073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45978.539195949073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45978.539195949073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45978.539195949073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45978.539195949073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45978.539195949073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45978.539195949073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45978.539195949073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45978.539195949073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45978.539195949073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45978.539195949073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45978.539195949073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45978.539195949073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45978.539195949073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45978.539195949073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45978.539195949073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45978.539195949073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45978.539195949073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45978.539195949073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45978.539195949073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45978.539195949073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45978.539195949073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45978.539195949073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45978.539195949073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45978.539195949073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45978.539195949073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45978.539195949073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45978.539195949073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45978.539195949073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45978.539195949073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45978.539195949073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45978.539195949073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45978.539195949073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45978.539195949073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45978.539195949073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45978.539195949073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45978.539195949073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45978.539195949073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45978.539195949073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45978.539195949073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45978.539195949073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45978.539195949073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45978.539195949073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45978.539195949073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45978.539195949073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45978.539195949073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45978.539195949073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45978.539195949073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45978.539195949073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45978.539195949073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45978.539195949073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45978.539195949073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45978.539195949073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45978.539195949073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45978.539195949073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45978.539195949073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45978.539195949073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45978.539195949073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45978.539195949073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45978.539195949073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45978.539195949073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45978.539195949073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45978.539195949073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45978.539195949073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45978.539195949073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45978.539195949073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45978.539195949073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45978.539195949073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45978.539195949073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45978.539195949073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45978.539195949073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45978.539195949073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45978.539195949073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45978.539195949073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45978.539195949073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45978.539195949073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45978.539195949073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45978.539195949073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45978.539195949073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45978.539195949073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45978.539195949073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45978.539195949073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45978.539195949073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45978.539195949073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45978.539195949073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45978.539195949073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45978.539195949073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45978.539195949073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45978.539195949073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45978.539195949073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45978.539195949073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45978.539195949073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45978.539195949073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45978.539195949073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45978.539195949073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45978.539195949073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45978.539195949073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45978.539195949073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45978.539195949073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45978.539195949073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45978.539195949073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45978.539195949073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45978.539195949073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45978.539195949073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45978.539195949073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45978.539195949073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45978.539195949073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45978.539195949073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45978.539195949073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45978.539195949073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45978.539195949073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45978.539195949073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45978.539195949073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45978.539195949073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45978.539195949073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45978.539195949073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45978.539195949073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45978.539195949073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45978.539195949073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45978.539195949073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45978.539195949073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45978.539195949073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45978.539195949073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45978.539195949073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45978.539195949073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45978.539195949073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45978.539195949073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45978.539195949073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45978.539195949073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45978.539195949073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45978.539195949073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45978.539195949073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45978.539195949073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45978.539195949073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45978.539195949073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45978.539195949073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45978.539195949073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45978.539195949073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45978.539195949073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45978.539195949073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45978.539195949073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45978.539195949073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45978.539195949073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45978.539195949073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45978.539195949073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45978.539195949073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45978.539195949073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45978.539195949073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45978.539195949073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45978.539195949073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45978.539195949073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45978.539195949073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45978.539195949073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45978.539195949073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45978.539195949073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45978.539195949073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45978.539195949073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45978.539195949073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45978.539195949073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45978.539195949073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45978.539195949073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45978.539195949073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45978.539195949073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45978.539195949073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45978.539195949073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45978.539195949073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45978.539195949073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45978.539195949073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45978.539195949073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45978.539195949073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45978.539195949073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45978.539195949073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45978.539195949073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45978.539195949073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45978.539195949073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45978.539195949073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45978.539195949073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45978.539195949073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45978.539195949073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45978.539195949073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45978.539195949073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45978.539195949073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45978.539195949073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45978.539195949073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45978.539195949073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45978.539195949073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45978.539195949073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45978.539195949073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45978.539195949073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45978.539195949073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45978.539195949073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45978.539195949073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45978.539195949073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45978.539195949073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45978.539195949073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45978.539195949073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45978.539195949073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45978.539195949073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45978.539195949073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45978.539195949073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45978.539195949073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45978.539195949073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45978.539195949073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45978.539195949073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45978.539195949073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45978.539195949073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45978.539195949073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45978.539195949073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45978.539195949073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45978.539195949073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45978.539195949073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45978.539195949073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45978.539195949073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45978.539195949073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45978.539195949073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45978.539195949073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45978.539195949073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45978.539195949073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45978.539195949073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45978.539195949073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45978.539195949073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45978.539195949073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45978.539195949073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45978.539195949073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45978.539195949073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45978.539195949073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45978.539195949073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45978.539195949073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45978.539195949073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45978.539195949073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45978.539195949073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45978.539195949073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45978.539195949073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45978.539195949073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45978.539195949073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45978.539195949073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45978.539195949073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45978.539195949073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45978.539195949073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45978.539195949073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45978.539195949073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45978.539195949073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45978.539195949073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45978.539195949073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45978.539195949073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45978.539195949073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45978.539195949073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45978.539195949073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45978.539195949073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45978.539195949073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45978.539195949073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45978.539195949073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45978.539195949073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45978.539195949073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45978.539195949073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45978.539195949073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45978.539195949073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45978.539195949073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45978.539195949073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45978.539195949073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45978.539195949073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45978.539195949073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45978.539195949073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45978.539195949073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45978.539195949073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45978.539195949073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45978.539195949073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45978.539195949073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45978.539195949073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45978.539195949073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45978.539195949073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45978.539195949073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45978.539195949073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45978.539195949073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45978.539195949073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45978.539195949073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45978.539195949073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45978.539195949073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45978.539195949073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45978.539195949073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45978.539195949073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45978.539195949073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45978.539195949073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45978.539195949073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45978.539195949073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45978.539195949073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45978.539195949073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45978.539195949073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45978.539195949073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45978.539195949073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45978.539195949073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45978.539195949073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45978.539195949073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45978.539195949073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45978.539195949073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45978.539195949073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45978.539195949073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45978.539195949073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45978.539195949073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45978.539195949073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45978.539195949073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45978.539195949073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45978.539195949073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45978.539195949073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45978.539195949073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45978.539195949073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45978.539195949073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45978.539195949073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45978.539195949073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45978.539195949073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45978.539195949073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45978.539195949073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45978.539195949073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45978.539195949073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45978.539195949073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45978.539195949073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45978.539195949073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45978.539195949073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45978.539195949073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45978.539195949073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45978.539195949073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45978.539195949073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45978.539195949073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45978.539195949073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45978.539195949073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45978.539195949073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45978.539195949073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45978.539195949073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45978.539195949073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45978.539195949073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45978.539195949073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45978.539195949073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45978.539195949073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45978.539195949073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45978.539195949073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45978.539195949073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45978.539195949073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45978.539195949073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45978.539195949073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45978.539195949073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45978.539195949073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45978.539195949073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45978.539195949073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45978.539195949073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45978.539195949073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45978.539195949073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45978.539195949073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45978.539195949073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45978.539195949073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45978.539195949073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45978.539195949073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45978.539195949073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45978.539195949073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45978.539195949073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45978.539195949073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45978.539195949073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45978.539195949073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45978.539195949073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45978.539195949073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45978.539195949073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45978.539195949073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45978.539195949073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45978.539195949073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45978.539195949073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45978.539195949073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45978.539195949073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45978.539195949073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45978.539195949073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45978.539195949073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45978.539195949073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45978.539195949073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45978.539195949073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45978.539195949073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45978.539195949073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45978.539195949073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45978.539195949073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45978.539195949073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45978.539195949073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45978.539195949073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45978.539195949073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45978.539195949073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45978.539195949073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45978.539195949073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45978.539195949073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45978.539195949073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45978.539195949073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45978.539195949073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45978.539195949073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45978.539195949073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45978.539195949073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45978.539195949073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45978.539195949073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45978.539195949073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45978.539195949073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45978.539195949073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45978.539195949073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45978.539195949073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45978.539195949073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45978.539195949073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45978.539195949073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45978.539195949073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45978.539195949073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45978.539195949073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45978.539195949073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45978.539195949073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45978.539195949073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45978.539195949073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45978.539195949073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45978.539195949073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45978.539195949073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45978.539195949073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45978.539195949073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45978.539195949073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45978.539195949073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45978.539195949073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45978.539195949073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45978.539195949073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45978.539195949073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45978.539195949073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45978.539195949073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45978.539195949073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45978.539195949073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45978.539195949073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45978.539195949073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45978.539195949073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45978.539195949073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45978.539195949073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45978.539195949073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45978.539195949073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45978.539195949073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45978.539195949073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45978.539195949073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45978.539195949073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45978.539195949073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45978.539195949073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45978.539195949073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45978.539195949073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45978.539195949073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45978.539195949073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45978.539195949073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45978.539195949073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45978.539195949073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45978.539195949073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45978.539195949073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45978.539195949073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45978.539195949073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45978.539195949073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45978.539195949073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45978.539195949073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45978.539195949073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45978.539195949073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45978.539195949073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45978.539195949073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45978.539195949073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45978.539195949073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45978.539195949073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45978.539195949073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45978.539195949073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45978.539195949073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45978.539195949073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45978.539195949073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45978.539195949073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45978.539195949073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45978.539195949073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45978.539195949073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45978.539195949073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45978.539195949073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45978.539195949073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45978.539195949073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45978.539195949073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45978.539195949073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45978.539195949073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45978.539195949073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45978.539195949073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45978.539195949073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45978.539195949073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45978.539195949073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45978.539195949073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45978.539195949073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45978.539195949073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45978.539195949073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45978.539195949073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45978.539195949073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45978.539195949073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45978.539195949073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45978.539195949073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45978.539195949073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45978.539195949073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45978.539195949073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45978.539195949073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45978.539195949073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45978.539195949073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45978.539195949073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45978.539195949073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45978.539195949073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45978.539195949073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45978.539195949073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45978.539195949073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45978.539195949073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45978.539195949073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45978.539195949073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45978.539195949073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45978.539195949073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45978.539195949073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45978.539195949073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45978.539195949073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45978.539195949073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45978.539195949073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45978.539195949073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45978.539195949073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45978.539195949073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45978.539195949073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45978.539195949073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45978.539195949073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45978.539195949073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45978.539195949073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45978.539195949073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45978.539195949073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45978.539195949073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45978.539195949073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45978.539195949073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45978.539195949073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45978.539195949073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45978.539195949073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45978.539195949073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45978.539195949073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45978.539195949073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45978.539195949073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45978.539195949073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45978.539195949073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45978.539195949073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45978.539195949073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45978.539195949073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45978.539195949073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45978.539195949073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45978.539195949073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45978.539195949073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45978.539195949073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45978.539195949073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45978.539195949073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45978.539195949073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45978.539195949073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45978.539195949073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45978.539195949073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45978.539195949073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45978.539195949073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45978.539195949073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45978.539195949073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45978.539195949073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45978.539195949073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45978.539195949073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45978.539195949073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45978.539195949073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45978.539195949073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45978.539195949073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45978.539195949073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45978.539195949073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45978.539195949073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45978.539195949073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45978.539195949073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45978.539195949073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45978.539195949073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45978.539195949073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45978.539195949073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45978.539195949073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45978.539195949073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45978.539195949073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45978.539195949073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45978.539195949073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45978.539195949073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45978.539195949073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45978.539195949073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45978.539195949073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45978.539195949073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45978.539195949073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45978.539195949073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45978.539195949073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45978.539195949073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45978.539195949073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45978.539195949073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45978.539195949073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45978.539195949073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45978.539195949073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45978.539195949073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45978.539195949073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45978.539195949073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45978.539195949073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45978.539195949073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45978.539195949073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45978.539195949073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45978.539195949073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45978.539195949073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45978.539195949073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45978.539195949073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45978.539195949073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45978.539195949073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45978.539195949073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45978.539195949073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45978.539195949073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45978.539195949073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45978.539195949073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45978.539195949073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45978.539195949073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45978.539195949073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45978.539195949073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45978.539195949073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45978.539195949073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45978.539195949073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45978.539195949073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45978.539195949073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45978.539195949073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45978.539195949073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45978.539195949073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45978.539195949073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45978.539195949073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45978.539195949073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45978.539195949073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45978.539195949073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45978.539195949073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45978.539195949073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45978.539195949073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45978.539195949073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45978.539195949073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45978.539195949073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45978.539195949073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45978.539195949073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45978.539195949073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45978.539195949073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45978.539195949073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45978.539195949073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45978.539195949073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45978.539195949073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45978.539195949073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45978.539195949073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45978.539195949073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45978.539195949073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45978.539195949073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45978.539195949073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45978.539195949073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45978.539195949073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45978.539195949073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45978.539195949073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45978.539195949073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45978.539195949073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990" ca="1" si="16">IFERROR(NOW()-F976,"-")</f>
        <v>45978.539195949073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45978.539195949073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45978.539195949073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45978.539195949073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45978.539195949073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45978.539195949073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45978.539195949073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45978.539195949073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45978.539195949073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45978.539195949073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45978.539195949073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45978.539195949073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45978.539195949073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45978.539195949073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45978.539195949073</v>
      </c>
      <c r="H990" s="22"/>
      <c r="I990" s="19" t="str">
        <f>IFERROR(VLOOKUP(D990,DB!A:F,6,0),"")</f>
        <v/>
      </c>
      <c r="J990" s="18" t="str">
        <f>IFERROR(VLOOKUP(D990,DB!A:G,7,0),"")</f>
        <v/>
      </c>
      <c r="K990" s="45"/>
      <c r="L990" s="23" t="str">
        <f>IFERROR(VLOOKUP(D990,DB!A:I,9,0),"")</f>
        <v/>
      </c>
    </row>
  </sheetData>
  <dataValidations count="2">
    <dataValidation allowBlank="1" showInputMessage="1" showErrorMessage="1" sqref="E1" xr:uid="{5914219A-CB83-432D-936A-CC0CB6F3982A}"/>
    <dataValidation type="list" allowBlank="1" showInputMessage="1" showErrorMessage="1" sqref="E2:E9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275.05847835647728</v>
      </c>
      <c r="H2" s="96">
        <v>45703.474768518521</v>
      </c>
      <c r="I2" s="96" t="str">
        <f>IFERROR(VLOOKUP(D2,DB!A:F,6,0),"")</f>
        <v>SCECO</v>
      </c>
      <c r="J2" s="96" t="str">
        <f>IFERROR(VLOOKUP(D2,DB!A:G,7,0),"")</f>
        <v>Dead</v>
      </c>
      <c r="K2" s="98" t="s">
        <v>39111</v>
      </c>
      <c r="L2" s="92" t="str">
        <f>IFERROR(VLOOKUP(D2,DB!A:I,9,0),"")</f>
        <v>Latis</v>
      </c>
    </row>
    <row r="3" spans="1:16" ht="15" customHeight="1">
      <c r="A3" s="114" t="s">
        <v>39112</v>
      </c>
      <c r="B3" s="114" t="str">
        <f>IFERROR(VLOOKUP(D3,DB!A:K,11,0),"")</f>
        <v>R4</v>
      </c>
      <c r="C3" s="94">
        <v>1</v>
      </c>
      <c r="D3" s="92" t="s">
        <v>37165</v>
      </c>
      <c r="E3" s="95" t="s">
        <v>39021</v>
      </c>
      <c r="F3" s="96">
        <v>45978.467060185183</v>
      </c>
      <c r="G3" s="97">
        <f ca="1">IFERROR(NOW()-F3,"")</f>
        <v>7.2135763890400995E-2</v>
      </c>
      <c r="H3" s="96">
        <v>45978.451226851852</v>
      </c>
      <c r="I3" s="114" t="str">
        <f>IFERROR(VLOOKUP(D3,DB!A:F,6,0),"")</f>
        <v>Generator-SG</v>
      </c>
      <c r="J3" s="114" t="str">
        <f>IFERROR(VLOOKUP(D3,DB!A:G,7,0),"")</f>
        <v>Dead</v>
      </c>
      <c r="K3" s="98" t="s">
        <v>39113</v>
      </c>
      <c r="L3" s="92" t="str">
        <f>IFERROR(VLOOKUP(D3,DB!A:I,9,0),"")</f>
        <v>Latis</v>
      </c>
    </row>
    <row r="4" spans="1:16" ht="15" customHeight="1">
      <c r="A4" s="114" t="s">
        <v>39114</v>
      </c>
      <c r="B4" s="114" t="str">
        <f>IFERROR(VLOOKUP(D4,DB!A:K,11,0),"")</f>
        <v>R4</v>
      </c>
      <c r="C4" s="94">
        <v>1</v>
      </c>
      <c r="D4" s="92" t="s">
        <v>36377</v>
      </c>
      <c r="E4" s="95" t="s">
        <v>39021</v>
      </c>
      <c r="F4" s="96">
        <v>45978.507222222222</v>
      </c>
      <c r="G4" s="97">
        <f ca="1">IFERROR(NOW()-F4,"")</f>
        <v>3.1973726850992534E-2</v>
      </c>
      <c r="H4" s="96">
        <v>45978.503518518519</v>
      </c>
      <c r="I4" s="114" t="str">
        <f>IFERROR(VLOOKUP(D4,DB!A:F,6,0),"")</f>
        <v>SCECO</v>
      </c>
      <c r="J4" s="114" t="str">
        <f>IFERROR(VLOOKUP(D4,DB!A:G,7,0),"")</f>
        <v>Vandalized</v>
      </c>
      <c r="K4" s="98" t="s">
        <v>39115</v>
      </c>
      <c r="L4" s="92" t="str">
        <f>IFERROR(VLOOKUP(D4,DB!A:I,9,0),"")</f>
        <v>Latis</v>
      </c>
    </row>
    <row r="5" spans="1:16" ht="15" customHeight="1">
      <c r="A5" s="114"/>
      <c r="B5" s="114" t="str">
        <f>IFERROR(VLOOKUP(D5,DB!A:K,11,0),"")</f>
        <v>R4</v>
      </c>
      <c r="C5" s="94"/>
      <c r="D5" s="92" t="s">
        <v>36108</v>
      </c>
      <c r="E5" s="95" t="s">
        <v>39021</v>
      </c>
      <c r="F5" s="96"/>
      <c r="G5" s="97">
        <f ca="1">IFERROR(NOW()-F5,"")</f>
        <v>45978.539195949073</v>
      </c>
      <c r="H5" s="96">
        <v>45978.208923611113</v>
      </c>
      <c r="I5" s="114" t="str">
        <f>IFERROR(VLOOKUP(D5,DB!A:F,6,0),"")</f>
        <v>SCECO</v>
      </c>
      <c r="J5" s="114" t="str">
        <f>IFERROR(VLOOKUP(D5,DB!A:G,7,0),"")</f>
        <v>Dead</v>
      </c>
      <c r="K5" s="98"/>
      <c r="L5" s="92" t="str">
        <f>IFERROR(VLOOKUP(D5,DB!A:I,9,0),"")</f>
        <v>Latis</v>
      </c>
    </row>
    <row r="6" spans="1:16" ht="15" customHeight="1">
      <c r="A6" s="114"/>
      <c r="B6" s="114" t="str">
        <f>IFERROR(VLOOKUP(D6,DB!A:K,11,0),"")</f>
        <v/>
      </c>
      <c r="C6" s="94"/>
      <c r="D6" s="92"/>
      <c r="E6" s="95"/>
      <c r="F6" s="96"/>
      <c r="G6" s="97">
        <f ca="1">IFERROR(NOW()-F6,"")</f>
        <v>45978.539195949073</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45978.539195949073</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45978.539195949073</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45978.539195949073</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45978.539195949073</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45978.539195949073</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45978.539195949073</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45978.539195949073</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45978.539195949073</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45978.539195949073</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45978.539195949073</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45978.539195949073</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45978.539195949073</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45978.539195949073</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45978.539195949073</v>
      </c>
      <c r="H20" s="96"/>
      <c r="I20" s="114" t="str">
        <f>IFERROR(VLOOKUP(D20,DB!A:F,6,0),"")</f>
        <v/>
      </c>
      <c r="J20" s="114" t="str">
        <f>IFERROR(VLOOKUP(D20,DB!A:G,7,0),"")</f>
        <v/>
      </c>
      <c r="K20" s="98"/>
      <c r="L20" s="92" t="str">
        <f>IFERROR(VLOOKUP(D20,DB!A:I,9,0),"")</f>
        <v/>
      </c>
    </row>
    <row r="21" spans="1:12" ht="15" customHeight="1">
      <c r="A21" s="114"/>
      <c r="B21" s="114" t="str">
        <f>IFERROR(VLOOKUP(D21,DB!A:K,11,0),"")</f>
        <v>R4</v>
      </c>
      <c r="C21" s="94"/>
      <c r="D21" s="145" t="s">
        <v>29922</v>
      </c>
      <c r="E21" s="95"/>
      <c r="F21" s="96"/>
      <c r="G21" s="97">
        <f ca="1">IFERROR(NOW()-F21,"")</f>
        <v>45978.539195949073</v>
      </c>
      <c r="H21" s="96"/>
      <c r="I21" s="114" t="str">
        <f>IFERROR(VLOOKUP(D21,DB!A:F,6,0),"")</f>
        <v>SCECO</v>
      </c>
      <c r="J21" s="114" t="str">
        <f>IFERROR(VLOOKUP(D21,DB!A:G,7,0),"")</f>
        <v>Weak</v>
      </c>
      <c r="K21" s="98"/>
      <c r="L21" s="92" t="str">
        <f>IFERROR(VLOOKUP(D21,DB!A:I,9,0),"")</f>
        <v>Latis</v>
      </c>
    </row>
    <row r="22" spans="1:12" ht="15" customHeight="1">
      <c r="A22" s="114"/>
      <c r="B22" s="114" t="str">
        <f>IFERROR(VLOOKUP(D22,DB!A:K,11,0),"")</f>
        <v/>
      </c>
      <c r="C22" s="94"/>
      <c r="D22" s="92"/>
      <c r="E22" s="95"/>
      <c r="F22" s="96"/>
      <c r="G22" s="97">
        <f ca="1">IFERROR(NOW()-F22,"")</f>
        <v>45978.539195949073</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45978.539195949073</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45978.539195949073</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45978.539195949073</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45978.539195949073</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45978.539195949073</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45978.539195949073</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45978.539195949073</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45978.539195949073</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45978.539195949073</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45978.539195949073</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45978.539195949073</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45978.539195949073</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45978.539195949073</v>
      </c>
      <c r="H35" s="96"/>
      <c r="I35" s="114" t="str">
        <f>IFERROR(VLOOKUP(D35,DB!A:F,6,0),"")</f>
        <v/>
      </c>
      <c r="J35" s="114" t="str">
        <f>IFERROR(VLOOKUP(D35,DB!A:G,7,0),"")</f>
        <v/>
      </c>
      <c r="K35" s="98"/>
      <c r="L35" s="92"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39116</v>
      </c>
      <c r="B2" s="37" t="str">
        <f>IFERROR(VLOOKUP(D2,DB!A:K,11,0),"")</f>
        <v>R5</v>
      </c>
      <c r="C2" s="37">
        <v>3</v>
      </c>
      <c r="D2" s="107" t="s">
        <v>36011</v>
      </c>
      <c r="E2" s="37" t="s">
        <v>39021</v>
      </c>
      <c r="F2" s="38">
        <v>45891.832060185188</v>
      </c>
      <c r="G2" s="109">
        <f ca="1">IFERROR(NOW()-F2,"")</f>
        <v>86.707135763885162</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09">
        <f t="shared" ref="G3" ca="1" si="0">IFERROR(NOW()-F3,"")</f>
        <v>52.350318634256837</v>
      </c>
      <c r="H3" s="38">
        <v>45926.158159722225</v>
      </c>
      <c r="I3" s="37" t="str">
        <f>IFERROR(VLOOKUP(D3,DB!A:F,6,0),"")</f>
        <v>SCECO</v>
      </c>
      <c r="J3" s="37" t="str">
        <f>IFERROR(VLOOKUP(D3,DB!A:G,7,0),"")</f>
        <v>Good</v>
      </c>
      <c r="K3" s="37" t="s">
        <v>39119</v>
      </c>
      <c r="L3" s="37" t="str">
        <f>IFERROR(VLOOKUP(D3,DB!A:I,9,0),"")</f>
        <v>Latis</v>
      </c>
      <c r="M3" s="106"/>
    </row>
    <row r="4" spans="1:13" ht="48" customHeight="1">
      <c r="A4" s="110" t="s">
        <v>39120</v>
      </c>
      <c r="B4" s="110" t="str">
        <f>IFERROR(VLOOKUP(D4,DB!A:K,11,0),"")</f>
        <v>R5</v>
      </c>
      <c r="C4" s="110">
        <v>1</v>
      </c>
      <c r="D4" s="110" t="s">
        <v>34758</v>
      </c>
      <c r="E4" s="110" t="s">
        <v>39100</v>
      </c>
      <c r="F4" s="111">
        <v>45948.661111111112</v>
      </c>
      <c r="G4" s="112">
        <f t="shared" ref="G4" ca="1" si="1">IFERROR(NOW()-F4,"")</f>
        <v>29.878084837961069</v>
      </c>
      <c r="H4" s="111">
        <v>45948.661111111112</v>
      </c>
      <c r="I4" s="110" t="str">
        <f>IFERROR(VLOOKUP(D4,DB!A:F,6,0),"")</f>
        <v>SCECO</v>
      </c>
      <c r="J4" s="110" t="str">
        <f>IFERROR(VLOOKUP(D4,DB!A:G,7,0),"")</f>
        <v>Dead</v>
      </c>
      <c r="K4" s="110" t="s">
        <v>39121</v>
      </c>
      <c r="L4" s="110" t="str">
        <f>IFERROR(VLOOKUP(D4,DB!A:I,9,0),"")</f>
        <v>Latis</v>
      </c>
    </row>
    <row r="5" spans="1:13">
      <c r="A5" s="110" t="s">
        <v>39122</v>
      </c>
      <c r="B5" s="110" t="str">
        <f>IFERROR(VLOOKUP(D5,DB!A:K,11,0),"")</f>
        <v>R5</v>
      </c>
      <c r="C5" s="110">
        <v>1</v>
      </c>
      <c r="D5" s="110" t="s">
        <v>33371</v>
      </c>
      <c r="E5" s="110" t="s">
        <v>39021</v>
      </c>
      <c r="F5" s="137">
        <v>45977.514803240738</v>
      </c>
      <c r="G5" s="112">
        <f t="shared" ref="G5:G9" ca="1" si="2">IFERROR(NOW()-F5,"")</f>
        <v>1.0243927083356539</v>
      </c>
      <c r="H5" s="137">
        <v>45977.468807870369</v>
      </c>
      <c r="I5" s="110" t="str">
        <f>IFERROR(VLOOKUP(D5,DB!A:F,6,0),"")</f>
        <v>SCECO</v>
      </c>
      <c r="J5" s="110" t="str">
        <f>IFERROR(VLOOKUP(D5,DB!A:G,7,0),"")</f>
        <v>Weak</v>
      </c>
      <c r="K5" s="110" t="s">
        <v>39123</v>
      </c>
      <c r="L5" s="110" t="str">
        <f>IFERROR(VLOOKUP(D5,DB!A:I,9,0),"")</f>
        <v>Latis</v>
      </c>
    </row>
    <row r="6" spans="1:13">
      <c r="A6" s="110"/>
      <c r="B6" s="110" t="str">
        <f>IFERROR(VLOOKUP(D6,DB!A:K,11,0),"")</f>
        <v/>
      </c>
      <c r="C6" s="110"/>
      <c r="D6" s="110"/>
      <c r="E6" s="110"/>
      <c r="F6" s="110"/>
      <c r="G6" s="110">
        <f t="shared" ca="1" si="2"/>
        <v>45978.539195949073</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45978.539195949073</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45978.539195949073</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45978.539195949073</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ref="G10:G73" ca="1" si="3">IFERROR(NOW()-F10,"")</f>
        <v>45978.539195949073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3"/>
        <v>45978.539195949073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45978.539195949073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45978.539195949073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45978.539195949073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45978.539195949073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45978.539195949073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45978.539195949073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45978.539195949073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45978.539195949073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45978.539195949073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45978.539195949073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45978.539195949073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45978.539195949073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45978.539195949073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45978.539195949073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45978.539195949073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45978.539195949073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45978.539195949073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45978.539195949073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45978.539195949073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45978.539195949073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45978.539195949073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45978.539195949073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45978.539195949073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45978.539195949073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45978.539195949073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45978.539195949073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45978.539195949073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45978.539195949073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45978.539195949073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45978.539195949073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45978.539195949073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45978.539195949073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45978.539195949073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45978.539195949073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45978.539195949073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45978.539195949073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45978.539195949073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45978.539195949073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45978.539195949073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45978.539195949073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45978.539195949073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45978.539195949073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45978.539195949073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45978.539195949073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45978.539195949073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45978.539195949073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45978.539195949073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45978.539195949073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45978.539195949073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45978.539195949073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45978.539195949073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45978.539195949073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45978.539195949073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45978.539195949073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45978.539195949073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45978.539195949073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45978.539195949073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45978.539195949073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45978.539195949073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45978.539195949073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45978.539195949073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45978.539195949073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45978.539195949073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45978.539195949073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45978.539195949073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45978.539195949073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45978.539195949073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45978.539195949073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45978.539195949073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45978.539195949073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45978.539195949073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45978.539195949073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45978.539195949073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45978.539195949073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45978.539195949073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45978.539195949073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45978.539195949073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45978.539195949073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45978.539195949073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45978.539195949073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45978.539195949073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45978.539195949073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45978.539195949073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45978.539195949073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45978.539195949073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45978.539195949073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45978.539195949073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45978.539195949073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45978.539195949073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45978.539195949073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45978.539195949073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45978.539195949073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45978.539195949073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45978.539195949073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45978.539195949073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45978.539195949073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45978.539195949073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45978.539195949073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45978.539195949073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45978.539195949073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45978.539195949073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45978.539195949073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45978.539195949073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45978.539195949073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45978.539195949073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45978.539195949073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45978.539195949073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45978.539195949073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45978.539195949073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45978.539195949073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45978.539195949073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45978.539195949073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45978.539195949073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45978.539195949073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45978.539195949073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45978.539195949073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45978.539195949073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45978.539195949073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45978.539195949073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45978.539195949073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45978.539195949073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45978.539195949073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45978.539195949073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45978.539195949073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45978.539195949073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45978.539195949073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45978.539195949073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45978.539195949073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45978.539195949073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45978.539195949073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45978.539195949073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45978.539195949073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45978.539195949073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45978.539195949073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45978.539195949073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45978.539195949073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45978.539195949073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45978.539195949073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45978.539195949073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45978.539195949073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45978.539195949073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45978.539195949073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45978.539195949073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45978.539195949073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45978.539195949073</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39124</v>
      </c>
      <c r="B2" s="120" t="str">
        <f>IFERROR(VLOOKUP(D2,DB!A:K,11,0),"")</f>
        <v>R6</v>
      </c>
      <c r="C2" s="121">
        <v>1</v>
      </c>
      <c r="D2" s="120" t="s">
        <v>30938</v>
      </c>
      <c r="E2" s="110" t="s">
        <v>39021</v>
      </c>
      <c r="F2" s="122">
        <v>45977.926087962966</v>
      </c>
      <c r="G2" s="105">
        <f t="shared" ref="G2:G57" ca="1" si="0">IFERROR(NOW()-F2,"-")</f>
        <v>0.61310798610793427</v>
      </c>
      <c r="H2" s="122">
        <v>45978.034363425926</v>
      </c>
      <c r="I2" s="120" t="str">
        <f>IFERROR(VLOOKUP(D2,DB!A:F,6,0),"")</f>
        <v>SCECO</v>
      </c>
      <c r="J2" s="120" t="str">
        <f>IFERROR(VLOOKUP(D2,DB!A:G,7,0),"")</f>
        <v>Dead</v>
      </c>
      <c r="K2" s="123" t="s">
        <v>39125</v>
      </c>
      <c r="L2" s="124" t="str">
        <f>IFERROR(VLOOKUP(D2,DB!A:I,9,0),"")</f>
        <v>Latis</v>
      </c>
    </row>
    <row r="3" spans="1:16382" s="99" customFormat="1" ht="31.5" customHeight="1">
      <c r="A3" s="144" t="s">
        <v>39126</v>
      </c>
      <c r="B3" s="143" t="str">
        <f>IFERROR(VLOOKUP(D3,DB!A:K,11,0),"")</f>
        <v>R6</v>
      </c>
      <c r="C3" s="142">
        <v>7</v>
      </c>
      <c r="D3" s="143" t="s">
        <v>34591</v>
      </c>
      <c r="E3" s="110" t="s">
        <v>39100</v>
      </c>
      <c r="F3" s="141">
        <v>45978.508738425924</v>
      </c>
      <c r="G3" s="75">
        <f ca="1">IFERROR(NOW()-F3,"-")</f>
        <v>3.0457523149379995E-2</v>
      </c>
      <c r="H3" s="141">
        <v>45978.508738425924</v>
      </c>
      <c r="I3" s="143" t="str">
        <f>IFERROR(VLOOKUP(D3,DB!A:F,6,0),"")</f>
        <v>SCECO</v>
      </c>
      <c r="J3" s="143" t="str">
        <f>IFERROR(VLOOKUP(D3,DB!A:G,7,0),"")</f>
        <v>In progress</v>
      </c>
      <c r="K3" s="140" t="s">
        <v>39127</v>
      </c>
      <c r="L3" s="139" t="str">
        <f>IFERROR(VLOOKUP(D3,DB!A:I,9,0),"")</f>
        <v>Latis</v>
      </c>
    </row>
    <row r="4" spans="1:16382" ht="31.5" customHeight="1">
      <c r="A4" s="119"/>
      <c r="B4" s="120" t="str">
        <f>IFERROR(VLOOKUP(D4,DB!A:K,11,0),"")</f>
        <v/>
      </c>
      <c r="C4" s="121"/>
      <c r="D4" s="120"/>
      <c r="E4" s="110"/>
      <c r="F4" s="122"/>
      <c r="G4" s="105">
        <f t="shared" ca="1" si="0"/>
        <v>45978.539195949073</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45978.539195949073</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45978.539195949073</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45978.539195949073</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45978.539195949073</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45978.539195949073</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45978.539195949073</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45978.539195949073</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45978.539195949073</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45978.539195949073</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45978.539195949073</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45978.539195949073</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45978.539195949073</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45978.539195949073</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45978.539195949073</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45978.539195949073</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45978.539195949073</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45978.539195949073</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45978.539195949073</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45978.539195949073</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45978.539195949073</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45978.539195949073</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45978.539195949073</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45978.539195949073</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45978.539195949073</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45978.539195949073</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45978.539195949073</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45978.539195949073</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45978.539195949073</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45978.539195949073</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45978.539195949073</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45978.539195949073</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45978.539195949073</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45978.539195949073</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45978.539195949073</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45978.539195949073</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45978.539195949073</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45978.539195949073</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45978.539195949073</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45978.539195949073</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45978.539195949073</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45978.539195949073</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45978.539195949073</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45978.539195949073</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45978.539195949073</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45978.539195949073</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45978.539195949073</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45978.539195949073</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45978.539195949073</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45978.539195949073</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45978.539195949073</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45978.539195949073</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45978.539195949073</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45978.539195949073</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45978.539195949073</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45978.539195949073</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45978.539195949073</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45978.539195949073</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45978.539195949073</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45978.539195949073</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45978.539195949073</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45978.539195949073</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45978.539195949073</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45978.539195949073</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45978.539195949073</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45978.539195949073</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45978.539195949073</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45978.539195949073</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45978.539195949073</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45978.539195949073</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45978.539195949073</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45978.539195949073</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45978.539195949073</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45978.539195949073</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45978.539195949073</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45978.539195949073</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45978.539195949073</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45978.539195949073</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45978.539195949073</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45978.539195949073</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45978.539195949073</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45978.539195949073</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45978.539195949073</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45978.539195949073</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45978.539195949073</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45978.539195949073</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45978.539195949073</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45978.539195949073</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2025-11-17T09:56:57Z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